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X:\03 Zakázky 2024\63524139 ... - Výměna osvětlení žst. Ostrava hl.n. – OMH - VD\01_ZD\Díl 3 Technické podmínky, rozpis ceny dodávek\"/>
    </mc:Choice>
  </mc:AlternateContent>
  <xr:revisionPtr revIDLastSave="0" documentId="13_ncr:1_{2BF1A6AD-9731-48D6-AF6B-29C4650432C2}" xr6:coauthVersionLast="47" xr6:coauthVersionMax="47" xr10:uidLastSave="{00000000-0000-0000-0000-000000000000}"/>
  <bookViews>
    <workbookView xWindow="-57720" yWindow="-120" windowWidth="29040" windowHeight="15840" xr2:uid="{00000000-000D-0000-FFFF-FFFF00000000}"/>
  </bookViews>
  <sheets>
    <sheet name="Rekapitulace" sheetId="3" r:id="rId1"/>
    <sheet name="SO01" sheetId="1" r:id="rId2"/>
    <sheet name="SO02" sheetId="2" r:id="rId3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3" l="1"/>
  <c r="I9" i="1"/>
  <c r="O9" i="1" s="1"/>
  <c r="I11" i="1"/>
  <c r="O11" i="1" s="1"/>
  <c r="I14" i="1"/>
  <c r="O14" i="1" s="1"/>
  <c r="I16" i="1"/>
  <c r="O16" i="1" s="1"/>
  <c r="I18" i="1"/>
  <c r="O18" i="1" s="1"/>
  <c r="I20" i="1"/>
  <c r="O20" i="1" s="1"/>
  <c r="I22" i="1"/>
  <c r="O22" i="1" s="1"/>
  <c r="I24" i="1"/>
  <c r="O24" i="1" s="1"/>
  <c r="I26" i="1"/>
  <c r="O26" i="1" s="1"/>
  <c r="I28" i="1"/>
  <c r="O28" i="1" s="1"/>
  <c r="I30" i="1"/>
  <c r="O30" i="1" s="1"/>
  <c r="I32" i="1"/>
  <c r="O32" i="1" s="1"/>
  <c r="I34" i="1"/>
  <c r="O34" i="1" s="1"/>
  <c r="I36" i="1"/>
  <c r="O36" i="1" s="1"/>
  <c r="I38" i="1"/>
  <c r="O38" i="1" s="1"/>
  <c r="I40" i="1"/>
  <c r="O40" i="1" s="1"/>
  <c r="I42" i="1"/>
  <c r="O42" i="1" s="1"/>
  <c r="I68" i="2"/>
  <c r="O68" i="2" s="1"/>
  <c r="I66" i="2"/>
  <c r="O66" i="2" s="1"/>
  <c r="I64" i="2"/>
  <c r="O64" i="2" s="1"/>
  <c r="I62" i="2"/>
  <c r="O62" i="2" s="1"/>
  <c r="I60" i="2"/>
  <c r="O60" i="2" s="1"/>
  <c r="I58" i="2"/>
  <c r="O58" i="2" s="1"/>
  <c r="I56" i="2"/>
  <c r="O56" i="2" s="1"/>
  <c r="I54" i="2"/>
  <c r="O54" i="2" s="1"/>
  <c r="I52" i="2"/>
  <c r="O52" i="2" s="1"/>
  <c r="I50" i="2"/>
  <c r="O50" i="2" s="1"/>
  <c r="I48" i="2"/>
  <c r="O48" i="2" s="1"/>
  <c r="I46" i="2"/>
  <c r="O46" i="2" s="1"/>
  <c r="I44" i="2"/>
  <c r="O44" i="2" s="1"/>
  <c r="I42" i="2"/>
  <c r="O42" i="2" s="1"/>
  <c r="I40" i="2"/>
  <c r="O40" i="2" s="1"/>
  <c r="I38" i="2"/>
  <c r="O38" i="2" s="1"/>
  <c r="I36" i="2"/>
  <c r="O36" i="2" s="1"/>
  <c r="I34" i="2"/>
  <c r="O34" i="2" s="1"/>
  <c r="I32" i="2"/>
  <c r="O32" i="2" s="1"/>
  <c r="I30" i="2"/>
  <c r="O30" i="2" s="1"/>
  <c r="I28" i="2"/>
  <c r="O28" i="2" s="1"/>
  <c r="I26" i="2"/>
  <c r="I24" i="2"/>
  <c r="O24" i="2" s="1"/>
  <c r="I22" i="2"/>
  <c r="O22" i="2" s="1"/>
  <c r="I20" i="2"/>
  <c r="O20" i="2" s="1"/>
  <c r="I18" i="2"/>
  <c r="O18" i="2" s="1"/>
  <c r="I16" i="2"/>
  <c r="O16" i="2" s="1"/>
  <c r="I14" i="2"/>
  <c r="O14" i="2" s="1"/>
  <c r="I11" i="2"/>
  <c r="O11" i="2" s="1"/>
  <c r="I9" i="2"/>
  <c r="Q8" i="2" l="1"/>
  <c r="I8" i="2" s="1"/>
  <c r="O9" i="2"/>
  <c r="R8" i="2" s="1"/>
  <c r="O8" i="2" s="1"/>
  <c r="Q13" i="2"/>
  <c r="I13" i="2" s="1"/>
  <c r="I3" i="2" s="1"/>
  <c r="D6" i="3" s="1"/>
  <c r="R8" i="1"/>
  <c r="O8" i="1" s="1"/>
  <c r="R13" i="1"/>
  <c r="O13" i="1" s="1"/>
  <c r="Q8" i="1"/>
  <c r="I8" i="1" s="1"/>
  <c r="O26" i="2"/>
  <c r="R13" i="2" s="1"/>
  <c r="O13" i="2" s="1"/>
  <c r="O2" i="2" s="1"/>
  <c r="Q13" i="1"/>
  <c r="I13" i="1" s="1"/>
  <c r="O2" i="1" l="1"/>
  <c r="I3" i="1"/>
  <c r="D5" i="3" s="1"/>
</calcChain>
</file>

<file path=xl/sharedStrings.xml><?xml version="1.0" encoding="utf-8"?>
<sst xmlns="http://schemas.openxmlformats.org/spreadsheetml/2006/main" count="573" uniqueCount="150">
  <si>
    <t>ASPE10</t>
  </si>
  <si>
    <t>S</t>
  </si>
  <si>
    <t>Soupis prací objektu</t>
  </si>
  <si>
    <t xml:space="preserve">Stavba: </t>
  </si>
  <si>
    <t>XXX-129</t>
  </si>
  <si>
    <t>Výměna osvětlení Ostrava hl.n. - OMH</t>
  </si>
  <si>
    <t>O</t>
  </si>
  <si>
    <t>Rozpočet:</t>
  </si>
  <si>
    <t>0,00</t>
  </si>
  <si>
    <t>15,00</t>
  </si>
  <si>
    <t>21,00</t>
  </si>
  <si>
    <t>3</t>
  </si>
  <si>
    <t>2</t>
  </si>
  <si>
    <t>SO01</t>
  </si>
  <si>
    <t>Osvětlení zastávky OMH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</si>
  <si>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</si>
  <si>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</si>
  <si>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</si>
  <si>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</si>
  <si>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</si>
  <si>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</si>
  <si>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</si>
  <si>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</si>
  <si>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</si>
  <si>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</si>
  <si>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</si>
  <si>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</si>
  <si>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</si>
  <si>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</si>
  <si>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</si>
  <si>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</si>
  <si>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</si>
  <si>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</si>
  <si>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</si>
  <si>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</si>
  <si>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</si>
  <si>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</si>
  <si>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015621</t>
  </si>
  <si>
    <t/>
  </si>
  <si>
    <t>POPLATKY ZA LIKVIDACI ODPADŮ NEBEZPEČNÝCH - KABELY S PLASTOVOU IZOLACÍ</t>
  </si>
  <si>
    <t>T</t>
  </si>
  <si>
    <t>2024_OTSKP</t>
  </si>
  <si>
    <t>PP</t>
  </si>
  <si>
    <t>015622</t>
  </si>
  <si>
    <t>POPLATKY ZA LIKVIDACI ODPADŮ NEBEZPEČNÝCH - SVÍTIDLA A JEJICH SOUČÁSTI OBSAHUJÍCÍ NEBEZPEČNÉ ČI TOXICKÉ LÁTKY</t>
  </si>
  <si>
    <t>7</t>
  </si>
  <si>
    <t>Přidružená stavební výroba</t>
  </si>
  <si>
    <t>742G41</t>
  </si>
  <si>
    <t>KABEL NN DVOU- A TŘÍŽÍLOVÝ CU SILIKONOVÝ (SIHF) DO 2,5 MM2</t>
  </si>
  <si>
    <t>m</t>
  </si>
  <si>
    <t>742L11</t>
  </si>
  <si>
    <t>UKONČENÍ DVOU AŽ PĚTIŽÍLOVÉHO KABELU V ROZVADĚČI NEBO NA PŘÍSTROJI DO 2,5 MM2</t>
  </si>
  <si>
    <t>KUS</t>
  </si>
  <si>
    <t>742L12</t>
  </si>
  <si>
    <t>UKONČENÍ DVOU AŽ PĚTIŽÍLOVÉHO KABELU V ROZVADĚČI NEBO NA PŘÍSTROJI OD 4 DO 16 MM2</t>
  </si>
  <si>
    <t>742P15</t>
  </si>
  <si>
    <t>OZNAČOVACÍ ŠTÍTEK NA KABEL</t>
  </si>
  <si>
    <t>743154</t>
  </si>
  <si>
    <t>OSVĚTLOVACÍ STOŽÁR  - STOŽÁROVÁ ROZVODNICE DO ŽELEZNIČNÍHO STOŽÁRU (JŽ) S JIŠTĚNÍM PRO 1-2 SVÍTIDLA</t>
  </si>
  <si>
    <t>8</t>
  </si>
  <si>
    <t>743352</t>
  </si>
  <si>
    <t>VÝLOŽNÍK PRO MONTÁŽ SVÍTIDLA NA ŽELEZNIČNÍ STOŽÁR (JŽ) PRO PEVNÉ SVÍTIDLO</t>
  </si>
  <si>
    <t>743474</t>
  </si>
  <si>
    <t>SVÍTIDLO DRÁŽNÍ LED, MIN. IP 54, ELEKTRONICKÝ PŘEDŘADNÍK, PŘES 45 W</t>
  </si>
  <si>
    <t>743Z31</t>
  </si>
  <si>
    <t>DEMONTÁŽ ELEKTROVÝZBROJE OSVĚTLOVACÍHO STOŽÁRU VÝŠKY DO 15 M</t>
  </si>
  <si>
    <t>743Z33</t>
  </si>
  <si>
    <t>DEMONTÁŽ NOSNÝCH KONSTRUKCÍ PRO OSVĚTLENÍ</t>
  </si>
  <si>
    <t>12</t>
  </si>
  <si>
    <t>743Z35</t>
  </si>
  <si>
    <t>DEMONTÁŽ SVÍTIDLA Z OSVĚTLOVACÍHO STOŽÁRU VÝŠKY DO 15 M</t>
  </si>
  <si>
    <t>13</t>
  </si>
  <si>
    <t>744Z92</t>
  </si>
  <si>
    <t>DEMONTÁŽ - ODVOZ (NA LIKVIDACI ODPADŮ NEBO JINÉ URČENÉ MÍSTO)</t>
  </si>
  <si>
    <t>tkm</t>
  </si>
  <si>
    <t>14</t>
  </si>
  <si>
    <t>747213</t>
  </si>
  <si>
    <t>CELKOVÁ PROHLÍDKA, ZKOUŠENÍ, MĚŘENÍ A VYHOTOVENÍ VÝCHOZÍ REVIZNÍ ZPRÁVY, PRO OBJEM IN PŘES 500 DO 1000 TIS. KČ</t>
  </si>
  <si>
    <t>15</t>
  </si>
  <si>
    <t>747301</t>
  </si>
  <si>
    <t>PROVEDENÍ PROHLÍDKY A ZKOUŠKY PRÁVNICKOU OSOBOU, VYDÁNÍ PRŮKAZU ZPŮSOBILOSTI</t>
  </si>
  <si>
    <t>16</t>
  </si>
  <si>
    <t>747541</t>
  </si>
  <si>
    <t>MĚŘENÍ INTENZITY OSVĚTLENÍ INSTALOVANÉHO V ROZSAHU TOHOTO SO/PS</t>
  </si>
  <si>
    <t>17</t>
  </si>
  <si>
    <t>747701</t>
  </si>
  <si>
    <t>DOKONČOVACÍ MONTÁŽNÍ PRÁCE NA ELEKTRICKÉM ZAŘÍZENÍ</t>
  </si>
  <si>
    <t>HOD</t>
  </si>
  <si>
    <t>SO02</t>
  </si>
  <si>
    <t>Oprava osvětlení věže 2OP-14OMH</t>
  </si>
  <si>
    <t>703443</t>
  </si>
  <si>
    <t>ELEKTROINSTALAČNÍ TRUBKA OCELOVÁ VČETNĚ UPEVNĚNÍ A PŘÍSLUŠENSTVÍ DN PRŮMĚRU PŘES 40 MM</t>
  </si>
  <si>
    <t>709612</t>
  </si>
  <si>
    <t>DEMONTÁŽ CHRÁNIČKY/TRUBKY</t>
  </si>
  <si>
    <t>741C05</t>
  </si>
  <si>
    <t>SPOJOVÁNÍ UZEMŇOVACÍCH VODIČŮ</t>
  </si>
  <si>
    <t>742H41</t>
  </si>
  <si>
    <t>KABEL NN ČTYŘ- A PĚTIŽÍLOVÝ CU SILIKONOVÝ (SIHF) DO 2,5 MM2</t>
  </si>
  <si>
    <t>743B31</t>
  </si>
  <si>
    <t>SVORKOVNICOVÁ SKŘÍŇ PLASTOVÁ NA OV VENKOVNÍ PŘISAZENÁ DO 40 SVOREK VČ. PRŮCHODEK A ZÁSUVKY</t>
  </si>
  <si>
    <t>743Z32</t>
  </si>
  <si>
    <t>DEMONTÁŽ ELEKTROVÝZBROJE OSVĚTLOVACÍ VEŽE VÝŠKY DO 40 M</t>
  </si>
  <si>
    <t>743Z36</t>
  </si>
  <si>
    <t>DEMONTÁŽ SVÍTIDLA Z OSVĚTLOVACÍ VĚŽE VÝŠKY DO 40 M</t>
  </si>
  <si>
    <t>743Z39</t>
  </si>
  <si>
    <t>DEMONTÁŽ ROZVADĚČE OSVĚTLENÍ</t>
  </si>
  <si>
    <t>744612</t>
  </si>
  <si>
    <t>JISTIČ JEDNOPÓLOVÝ (10 KA) OD 4 DO 10 A</t>
  </si>
  <si>
    <t>744K11</t>
  </si>
  <si>
    <t>STYKAČ JEDNO-DVOUPÓLOVÝ DO 20 A</t>
  </si>
  <si>
    <t>744Z05</t>
  </si>
  <si>
    <t>DEMONTÁŽ JISTIČE NEBO VYPÍNAČE Z ROZVADĚČE NN</t>
  </si>
  <si>
    <t>18</t>
  </si>
  <si>
    <t>744Z06</t>
  </si>
  <si>
    <t>DEMONTÁŽ STYKAČE NEBO RELÉ Z ROZVADĚČE NN</t>
  </si>
  <si>
    <t>19</t>
  </si>
  <si>
    <t>20</t>
  </si>
  <si>
    <t>21</t>
  </si>
  <si>
    <t>747214</t>
  </si>
  <si>
    <t>CELKOVÁ PROHLÍDKA, ZKOUŠENÍ, MĚŘENÍ A VYHOTOVENÍ VÝCHOZÍ REVIZNÍ ZPRÁVY, PRO OBJEM IN - PŘÍPLATEK ZA KAŽDÝCH DALŠÍCH I ZAPOČATÝCH 500 TIS. KČ</t>
  </si>
  <si>
    <t>22</t>
  </si>
  <si>
    <t>23</t>
  </si>
  <si>
    <t>747511</t>
  </si>
  <si>
    <t>ZKOUŠKY VODIČŮ A KABELŮ NN PRŮŘEZU ŽÍLY DO 5X25 MM2</t>
  </si>
  <si>
    <t>24</t>
  </si>
  <si>
    <t>25</t>
  </si>
  <si>
    <t>26</t>
  </si>
  <si>
    <t>747702</t>
  </si>
  <si>
    <t>ÚPRAVA ZAPOJENÍ STÁVAJÍCÍCH KABELOVÝCH SKŘÍNÍ/ROZVADĚČŮ</t>
  </si>
  <si>
    <t>27</t>
  </si>
  <si>
    <t>747703</t>
  </si>
  <si>
    <t>ZKUŠEBNÍ PROVOZ</t>
  </si>
  <si>
    <t>28</t>
  </si>
  <si>
    <t>747704</t>
  </si>
  <si>
    <t>ZAŠKOLENÍ OBSLUHY</t>
  </si>
  <si>
    <t>29</t>
  </si>
  <si>
    <t>74D218</t>
  </si>
  <si>
    <t>SVOD NN KABELU ZE STOŽÁRU TV DO ZEMĚ VČETNĚ KRYTU - NEROZEBÍRATELNÉ PROVEDENÍ</t>
  </si>
  <si>
    <t>30</t>
  </si>
  <si>
    <t>74D607</t>
  </si>
  <si>
    <t>DEMONTÁŽE (OSVĚTLENÍ NA TV) SVOD NN KABELU ZE STOŽÁRU TV DO ZEMĚ VČETNĚ KRYTU</t>
  </si>
  <si>
    <t>Stavba:</t>
  </si>
  <si>
    <t>SO 01</t>
  </si>
  <si>
    <t xml:space="preserve">Osvětlení zastávky OMH </t>
  </si>
  <si>
    <t>SO 02</t>
  </si>
  <si>
    <t>OTSKP - 2024</t>
  </si>
  <si>
    <t xml:space="preserve">Modernizace osvětlení ve vybraných lokalitách 2024 - Výměna osvětlení žst. Ostrava hl. n. - OMH </t>
  </si>
  <si>
    <t>Cena celkem bez DPH</t>
  </si>
  <si>
    <t>Cena bez DPH</t>
  </si>
  <si>
    <t>Rekapitulace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</si>
</sst>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#,##0.000"/>
    <numFmt numFmtId="167" formatCode="#,##0.00\ &quot;Kč&quot;"/>
  </numFmts>
  <fonts count="9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sz val="10"/>
      <name val="Arial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7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</cellStyleXfs>
  <cellXfs count="57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6" xfId="6" applyFont="1" applyFill="1" applyBorder="1"/>
    <xf numFmtId="0" fontId="0" fillId="0" borderId="1" xfId="6" applyFont="1" applyBorder="1"/>
    <xf numFmtId="0" fontId="4" fillId="2" borderId="6" xfId="6" applyFont="1" applyFill="1" applyBorder="1" applyAlignment="1">
      <alignment horizontal="right"/>
    </xf>
    <xf numFmtId="0" fontId="4" fillId="2" borderId="6" xfId="6" applyFont="1" applyFill="1" applyBorder="1" applyAlignment="1">
      <alignment wrapText="1"/>
    </xf>
    <xf numFmtId="4" fontId="4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6" xfId="6" applyFont="1" applyBorder="1" applyAlignment="1">
      <alignment vertical="top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4" fontId="0" fillId="4" borderId="1" xfId="6" applyNumberFormat="1" applyFont="1" applyFill="1" applyBorder="1" applyAlignment="1">
      <alignment horizontal="center"/>
    </xf>
    <xf numFmtId="0" fontId="0" fillId="0" borderId="1" xfId="0" applyBorder="1"/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  <xf numFmtId="0" fontId="3" fillId="3" borderId="1" xfId="6" applyFont="1" applyFill="1" applyBorder="1" applyAlignment="1">
      <alignment horizontal="center" vertical="center" wrapText="1"/>
    </xf>
    <xf numFmtId="0" fontId="0" fillId="0" borderId="6" xfId="0" applyBorder="1" applyAlignment="1"/>
    <xf numFmtId="0" fontId="0" fillId="0" borderId="6" xfId="0" applyBorder="1"/>
    <xf numFmtId="0" fontId="7" fillId="0" borderId="7" xfId="0" applyFont="1" applyBorder="1" applyAlignment="1"/>
    <xf numFmtId="0" fontId="0" fillId="0" borderId="5" xfId="0" applyBorder="1" applyAlignment="1"/>
    <xf numFmtId="0" fontId="0" fillId="0" borderId="3" xfId="0" applyBorder="1" applyAlignment="1"/>
    <xf numFmtId="0" fontId="6" fillId="0" borderId="8" xfId="0" applyFont="1" applyBorder="1"/>
    <xf numFmtId="0" fontId="6" fillId="0" borderId="9" xfId="0" applyFont="1" applyBorder="1" applyAlignment="1">
      <alignment wrapText="1"/>
    </xf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0" fillId="0" borderId="14" xfId="0" applyBorder="1" applyAlignment="1"/>
    <xf numFmtId="0" fontId="0" fillId="0" borderId="15" xfId="0" applyBorder="1"/>
    <xf numFmtId="0" fontId="0" fillId="0" borderId="17" xfId="0" applyBorder="1" applyAlignment="1"/>
    <xf numFmtId="0" fontId="0" fillId="0" borderId="18" xfId="0" applyBorder="1" applyAlignment="1"/>
    <xf numFmtId="0" fontId="0" fillId="0" borderId="17" xfId="0" applyBorder="1"/>
    <xf numFmtId="0" fontId="0" fillId="0" borderId="18" xfId="0" applyBorder="1"/>
    <xf numFmtId="0" fontId="8" fillId="0" borderId="19" xfId="0" applyFont="1" applyBorder="1"/>
    <xf numFmtId="0" fontId="8" fillId="0" borderId="20" xfId="0" applyFont="1" applyBorder="1"/>
    <xf numFmtId="167" fontId="8" fillId="0" borderId="21" xfId="0" applyNumberFormat="1" applyFont="1" applyBorder="1"/>
    <xf numFmtId="0" fontId="8" fillId="0" borderId="1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167" fontId="0" fillId="5" borderId="16" xfId="0" applyNumberFormat="1" applyFill="1" applyBorder="1"/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EF89F-4173-4578-ACBC-44CB78873661}">
  <dimension ref="B1:D10"/>
  <sheetViews>
    <sheetView showGridLines="0" tabSelected="1" workbookViewId="0">
      <selection activeCell="D23" sqref="D23"/>
    </sheetView>
  </sheetViews>
  <sheetFormatPr defaultRowHeight="12.5" x14ac:dyDescent="0.25"/>
  <cols>
    <col min="2" max="2" width="14.54296875" bestFit="1" customWidth="1"/>
    <col min="3" max="3" width="45.81640625" customWidth="1"/>
    <col min="4" max="4" width="16.7265625" customWidth="1"/>
  </cols>
  <sheetData>
    <row r="1" spans="2:4" ht="27.5" customHeight="1" thickBot="1" x14ac:dyDescent="0.3">
      <c r="C1" s="55" t="s">
        <v>149</v>
      </c>
    </row>
    <row r="2" spans="2:4" ht="36.5" customHeight="1" x14ac:dyDescent="0.35">
      <c r="B2" s="40" t="s">
        <v>141</v>
      </c>
      <c r="C2" s="41" t="s">
        <v>146</v>
      </c>
      <c r="D2" s="54" t="s">
        <v>148</v>
      </c>
    </row>
    <row r="3" spans="2:4" x14ac:dyDescent="0.25">
      <c r="B3" s="42"/>
      <c r="C3" s="38"/>
      <c r="D3" s="43"/>
    </row>
    <row r="4" spans="2:4" x14ac:dyDescent="0.25">
      <c r="B4" s="44"/>
      <c r="C4" s="39"/>
      <c r="D4" s="45"/>
    </row>
    <row r="5" spans="2:4" x14ac:dyDescent="0.25">
      <c r="B5" s="46" t="s">
        <v>142</v>
      </c>
      <c r="C5" s="29" t="s">
        <v>143</v>
      </c>
      <c r="D5" s="56">
        <f>'SO01'!I3</f>
        <v>0</v>
      </c>
    </row>
    <row r="6" spans="2:4" x14ac:dyDescent="0.25">
      <c r="B6" s="46" t="s">
        <v>144</v>
      </c>
      <c r="C6" s="29" t="s">
        <v>89</v>
      </c>
      <c r="D6" s="56">
        <f>'SO02'!I3</f>
        <v>0</v>
      </c>
    </row>
    <row r="7" spans="2:4" x14ac:dyDescent="0.25">
      <c r="B7" s="47"/>
      <c r="C7" s="35"/>
      <c r="D7" s="48"/>
    </row>
    <row r="8" spans="2:4" x14ac:dyDescent="0.25">
      <c r="B8" s="46" t="s">
        <v>32</v>
      </c>
      <c r="C8" s="37" t="s">
        <v>145</v>
      </c>
      <c r="D8" s="48"/>
    </row>
    <row r="9" spans="2:4" x14ac:dyDescent="0.25">
      <c r="B9" s="49"/>
      <c r="C9" s="36"/>
      <c r="D9" s="50"/>
    </row>
    <row r="10" spans="2:4" ht="13.5" thickBot="1" x14ac:dyDescent="0.35">
      <c r="B10" s="51" t="s">
        <v>147</v>
      </c>
      <c r="C10" s="52"/>
      <c r="D10" s="53">
        <f>SUM(D5:D6)</f>
        <v>0</v>
      </c>
    </row>
  </sheetData>
  <mergeCells count="4">
    <mergeCell ref="C8:D8"/>
    <mergeCell ref="B7:D7"/>
    <mergeCell ref="B3:D3"/>
    <mergeCell ref="B4:D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3"/>
  <sheetViews>
    <sheetView workbookViewId="0">
      <pane ySplit="7" topLeftCell="A8" activePane="bottomLeft" state="frozen"/>
      <selection pane="bottomLeft" activeCell="H44" sqref="H44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0" width="20.7265625" customWidth="1"/>
    <col min="15" max="18" width="9.1796875" hidden="1" customWidth="1"/>
  </cols>
  <sheetData>
    <row r="1" spans="1:18" ht="12.75" customHeight="1" x14ac:dyDescent="0.25">
      <c r="A1" t="s">
        <v>0</v>
      </c>
      <c r="B1" s="1"/>
      <c r="C1" s="1"/>
      <c r="D1" s="1"/>
      <c r="E1" s="1"/>
      <c r="F1" s="1"/>
      <c r="G1" s="1"/>
      <c r="H1" s="1"/>
      <c r="I1" s="1"/>
      <c r="J1" s="1"/>
      <c r="P1" t="s">
        <v>11</v>
      </c>
    </row>
    <row r="2" spans="1:18" ht="25" customHeight="1" x14ac:dyDescent="0.25">
      <c r="B2" s="1"/>
      <c r="C2" s="1"/>
      <c r="D2" s="1"/>
      <c r="E2" s="2" t="s">
        <v>2</v>
      </c>
      <c r="F2" s="1"/>
      <c r="G2" s="1"/>
      <c r="H2" s="5"/>
      <c r="I2" s="5"/>
      <c r="J2" s="1"/>
      <c r="O2">
        <f>0+O8+O13</f>
        <v>0</v>
      </c>
      <c r="P2" t="s">
        <v>11</v>
      </c>
    </row>
    <row r="3" spans="1:18" ht="15" customHeight="1" x14ac:dyDescent="0.3">
      <c r="A3" t="s">
        <v>1</v>
      </c>
      <c r="B3" s="7" t="s">
        <v>3</v>
      </c>
      <c r="C3" s="30" t="s">
        <v>4</v>
      </c>
      <c r="D3" s="31"/>
      <c r="E3" s="8" t="s">
        <v>5</v>
      </c>
      <c r="F3" s="1"/>
      <c r="G3" s="4"/>
      <c r="H3" s="3" t="s">
        <v>13</v>
      </c>
      <c r="I3" s="27">
        <f>0+I8+I13</f>
        <v>0</v>
      </c>
      <c r="J3" s="6"/>
      <c r="O3" t="s">
        <v>8</v>
      </c>
      <c r="P3" t="s">
        <v>12</v>
      </c>
    </row>
    <row r="4" spans="1:18" ht="15" customHeight="1" x14ac:dyDescent="0.3">
      <c r="A4" t="s">
        <v>6</v>
      </c>
      <c r="B4" s="10" t="s">
        <v>7</v>
      </c>
      <c r="C4" s="32" t="s">
        <v>13</v>
      </c>
      <c r="D4" s="33"/>
      <c r="E4" s="11" t="s">
        <v>14</v>
      </c>
      <c r="F4" s="5"/>
      <c r="G4" s="5"/>
      <c r="H4" s="12"/>
      <c r="I4" s="12"/>
      <c r="J4" s="5"/>
      <c r="O4" t="s">
        <v>9</v>
      </c>
      <c r="P4" t="s">
        <v>12</v>
      </c>
    </row>
    <row r="5" spans="1:18" ht="12.75" customHeight="1" x14ac:dyDescent="0.25">
      <c r="A5" s="34" t="s">
        <v>15</v>
      </c>
      <c r="B5" s="34" t="s">
        <v>17</v>
      </c>
      <c r="C5" s="34" t="s">
        <v>19</v>
      </c>
      <c r="D5" s="34" t="s">
        <v>20</v>
      </c>
      <c r="E5" s="34" t="s">
        <v>21</v>
      </c>
      <c r="F5" s="34" t="s">
        <v>23</v>
      </c>
      <c r="G5" s="34" t="s">
        <v>25</v>
      </c>
      <c r="H5" s="34" t="s">
        <v>27</v>
      </c>
      <c r="I5" s="34"/>
      <c r="J5" s="34" t="s">
        <v>32</v>
      </c>
      <c r="O5" t="s">
        <v>10</v>
      </c>
      <c r="P5" t="s">
        <v>12</v>
      </c>
    </row>
    <row r="6" spans="1:18" ht="12.75" customHeight="1" x14ac:dyDescent="0.25">
      <c r="A6" s="34"/>
      <c r="B6" s="34"/>
      <c r="C6" s="34"/>
      <c r="D6" s="34"/>
      <c r="E6" s="34"/>
      <c r="F6" s="34"/>
      <c r="G6" s="34"/>
      <c r="H6" s="9" t="s">
        <v>28</v>
      </c>
      <c r="I6" s="9" t="s">
        <v>30</v>
      </c>
      <c r="J6" s="34"/>
    </row>
    <row r="7" spans="1:18" ht="12.75" customHeight="1" x14ac:dyDescent="0.25">
      <c r="A7" s="9" t="s">
        <v>16</v>
      </c>
      <c r="B7" s="9" t="s">
        <v>18</v>
      </c>
      <c r="C7" s="9" t="s">
        <v>12</v>
      </c>
      <c r="D7" s="9" t="s">
        <v>11</v>
      </c>
      <c r="E7" s="9" t="s">
        <v>22</v>
      </c>
      <c r="F7" s="9" t="s">
        <v>24</v>
      </c>
      <c r="G7" s="9" t="s">
        <v>26</v>
      </c>
      <c r="H7" s="9" t="s">
        <v>29</v>
      </c>
      <c r="I7" s="9" t="s">
        <v>31</v>
      </c>
      <c r="J7" s="9" t="s">
        <v>33</v>
      </c>
    </row>
    <row r="8" spans="1:18" ht="12.75" customHeight="1" x14ac:dyDescent="0.3">
      <c r="A8" s="12" t="s">
        <v>34</v>
      </c>
      <c r="B8" s="12"/>
      <c r="C8" s="14" t="s">
        <v>16</v>
      </c>
      <c r="D8" s="12"/>
      <c r="E8" s="15" t="s">
        <v>35</v>
      </c>
      <c r="F8" s="12"/>
      <c r="G8" s="12"/>
      <c r="H8" s="12"/>
      <c r="I8" s="16">
        <f>0+Q8</f>
        <v>0</v>
      </c>
      <c r="J8" s="12"/>
      <c r="O8">
        <f>0+R8</f>
        <v>0</v>
      </c>
      <c r="Q8">
        <f>0+I9+I11</f>
        <v>0</v>
      </c>
      <c r="R8">
        <f>0+O9+O11</f>
        <v>0</v>
      </c>
    </row>
    <row r="9" spans="1:18" ht="25" x14ac:dyDescent="0.25">
      <c r="A9" s="13" t="s">
        <v>36</v>
      </c>
      <c r="B9" s="17" t="s">
        <v>18</v>
      </c>
      <c r="C9" s="17" t="s">
        <v>37</v>
      </c>
      <c r="D9" s="13" t="s">
        <v>38</v>
      </c>
      <c r="E9" s="18" t="s">
        <v>39</v>
      </c>
      <c r="F9" s="19" t="s">
        <v>40</v>
      </c>
      <c r="G9" s="20">
        <v>0.1</v>
      </c>
      <c r="H9" s="28"/>
      <c r="I9" s="21">
        <f>ROUND(ROUND(H9,2)*ROUND(G9,3),2)</f>
        <v>0</v>
      </c>
      <c r="J9" s="19" t="s">
        <v>41</v>
      </c>
      <c r="O9">
        <f>(I9*21)/100</f>
        <v>0</v>
      </c>
      <c r="P9" t="s">
        <v>12</v>
      </c>
    </row>
    <row r="10" spans="1:18" ht="12.5" x14ac:dyDescent="0.25">
      <c r="A10" s="24" t="s">
        <v>42</v>
      </c>
      <c r="E10" s="23" t="s">
        <v>38</v>
      </c>
    </row>
    <row r="11" spans="1:18" ht="25" x14ac:dyDescent="0.25">
      <c r="A11" s="13" t="s">
        <v>36</v>
      </c>
      <c r="B11" s="17" t="s">
        <v>12</v>
      </c>
      <c r="C11" s="17" t="s">
        <v>43</v>
      </c>
      <c r="D11" s="13" t="s">
        <v>38</v>
      </c>
      <c r="E11" s="18" t="s">
        <v>44</v>
      </c>
      <c r="F11" s="19" t="s">
        <v>40</v>
      </c>
      <c r="G11" s="20">
        <v>0.6</v>
      </c>
      <c r="H11" s="28"/>
      <c r="I11" s="21">
        <f>ROUND(ROUND(H11,2)*ROUND(G11,3),2)</f>
        <v>0</v>
      </c>
      <c r="J11" s="19" t="s">
        <v>41</v>
      </c>
      <c r="O11">
        <f>(I11*21)/100</f>
        <v>0</v>
      </c>
      <c r="P11" t="s">
        <v>12</v>
      </c>
    </row>
    <row r="12" spans="1:18" ht="12.5" x14ac:dyDescent="0.25">
      <c r="A12" s="22" t="s">
        <v>42</v>
      </c>
      <c r="E12" s="23" t="s">
        <v>38</v>
      </c>
    </row>
    <row r="13" spans="1:18" ht="12.75" customHeight="1" x14ac:dyDescent="0.3">
      <c r="A13" s="5" t="s">
        <v>34</v>
      </c>
      <c r="B13" s="5"/>
      <c r="C13" s="25" t="s">
        <v>45</v>
      </c>
      <c r="D13" s="5"/>
      <c r="E13" s="15" t="s">
        <v>46</v>
      </c>
      <c r="F13" s="5"/>
      <c r="G13" s="5"/>
      <c r="H13" s="5"/>
      <c r="I13" s="26">
        <f>0+Q13</f>
        <v>0</v>
      </c>
      <c r="J13" s="5"/>
      <c r="O13">
        <f>0+R13</f>
        <v>0</v>
      </c>
      <c r="Q13">
        <f>0+I14+I16+I18+I20+I22+I24+I26+I28+I30+I32+I34+I36+I38+I40+I42</f>
        <v>0</v>
      </c>
      <c r="R13">
        <f>0+O14+O16+O18+O20+O22+O24+O26+O28+O30+O32+O34+O36+O38+O40+O42</f>
        <v>0</v>
      </c>
    </row>
    <row r="14" spans="1:18" ht="12.5" x14ac:dyDescent="0.25">
      <c r="A14" s="13" t="s">
        <v>36</v>
      </c>
      <c r="B14" s="17" t="s">
        <v>11</v>
      </c>
      <c r="C14" s="17" t="s">
        <v>47</v>
      </c>
      <c r="D14" s="13" t="s">
        <v>38</v>
      </c>
      <c r="E14" s="18" t="s">
        <v>48</v>
      </c>
      <c r="F14" s="19" t="s">
        <v>49</v>
      </c>
      <c r="G14" s="20">
        <v>400</v>
      </c>
      <c r="H14" s="28"/>
      <c r="I14" s="21">
        <f>ROUND(ROUND(H14,2)*ROUND(G14,3),2)</f>
        <v>0</v>
      </c>
      <c r="J14" s="19" t="s">
        <v>41</v>
      </c>
      <c r="O14">
        <f>(I14*21)/100</f>
        <v>0</v>
      </c>
      <c r="P14" t="s">
        <v>12</v>
      </c>
    </row>
    <row r="15" spans="1:18" ht="12.5" x14ac:dyDescent="0.25">
      <c r="A15" s="24" t="s">
        <v>42</v>
      </c>
      <c r="E15" s="23" t="s">
        <v>38</v>
      </c>
    </row>
    <row r="16" spans="1:18" ht="25" x14ac:dyDescent="0.25">
      <c r="A16" s="13" t="s">
        <v>36</v>
      </c>
      <c r="B16" s="17" t="s">
        <v>22</v>
      </c>
      <c r="C16" s="17" t="s">
        <v>50</v>
      </c>
      <c r="D16" s="13" t="s">
        <v>38</v>
      </c>
      <c r="E16" s="18" t="s">
        <v>51</v>
      </c>
      <c r="F16" s="19" t="s">
        <v>52</v>
      </c>
      <c r="G16" s="20">
        <v>40</v>
      </c>
      <c r="H16" s="28"/>
      <c r="I16" s="21">
        <f>ROUND(ROUND(H16,2)*ROUND(G16,3),2)</f>
        <v>0</v>
      </c>
      <c r="J16" s="19" t="s">
        <v>41</v>
      </c>
      <c r="O16">
        <f>(I16*21)/100</f>
        <v>0</v>
      </c>
      <c r="P16" t="s">
        <v>12</v>
      </c>
    </row>
    <row r="17" spans="1:16" ht="12.5" x14ac:dyDescent="0.25">
      <c r="A17" s="24" t="s">
        <v>42</v>
      </c>
      <c r="E17" s="23" t="s">
        <v>38</v>
      </c>
    </row>
    <row r="18" spans="1:16" ht="25" x14ac:dyDescent="0.25">
      <c r="A18" s="13" t="s">
        <v>36</v>
      </c>
      <c r="B18" s="17" t="s">
        <v>24</v>
      </c>
      <c r="C18" s="17" t="s">
        <v>53</v>
      </c>
      <c r="D18" s="13" t="s">
        <v>38</v>
      </c>
      <c r="E18" s="18" t="s">
        <v>54</v>
      </c>
      <c r="F18" s="19" t="s">
        <v>52</v>
      </c>
      <c r="G18" s="20">
        <v>40</v>
      </c>
      <c r="H18" s="28"/>
      <c r="I18" s="21">
        <f>ROUND(ROUND(H18,2)*ROUND(G18,3),2)</f>
        <v>0</v>
      </c>
      <c r="J18" s="19" t="s">
        <v>41</v>
      </c>
      <c r="O18">
        <f>(I18*21)/100</f>
        <v>0</v>
      </c>
      <c r="P18" t="s">
        <v>12</v>
      </c>
    </row>
    <row r="19" spans="1:16" ht="12.5" x14ac:dyDescent="0.25">
      <c r="A19" s="24" t="s">
        <v>42</v>
      </c>
      <c r="E19" s="23" t="s">
        <v>38</v>
      </c>
    </row>
    <row r="20" spans="1:16" ht="12.5" x14ac:dyDescent="0.25">
      <c r="A20" s="13" t="s">
        <v>36</v>
      </c>
      <c r="B20" s="17" t="s">
        <v>26</v>
      </c>
      <c r="C20" s="17" t="s">
        <v>55</v>
      </c>
      <c r="D20" s="13" t="s">
        <v>38</v>
      </c>
      <c r="E20" s="18" t="s">
        <v>56</v>
      </c>
      <c r="F20" s="19" t="s">
        <v>52</v>
      </c>
      <c r="G20" s="20">
        <v>80</v>
      </c>
      <c r="H20" s="28"/>
      <c r="I20" s="21">
        <f>ROUND(ROUND(H20,2)*ROUND(G20,3),2)</f>
        <v>0</v>
      </c>
      <c r="J20" s="19" t="s">
        <v>41</v>
      </c>
      <c r="O20">
        <f>(I20*21)/100</f>
        <v>0</v>
      </c>
      <c r="P20" t="s">
        <v>12</v>
      </c>
    </row>
    <row r="21" spans="1:16" ht="12.5" x14ac:dyDescent="0.25">
      <c r="A21" s="24" t="s">
        <v>42</v>
      </c>
      <c r="E21" s="23" t="s">
        <v>38</v>
      </c>
    </row>
    <row r="22" spans="1:16" ht="25" x14ac:dyDescent="0.25">
      <c r="A22" s="13" t="s">
        <v>36</v>
      </c>
      <c r="B22" s="17" t="s">
        <v>45</v>
      </c>
      <c r="C22" s="17" t="s">
        <v>57</v>
      </c>
      <c r="D22" s="13" t="s">
        <v>38</v>
      </c>
      <c r="E22" s="18" t="s">
        <v>58</v>
      </c>
      <c r="F22" s="19" t="s">
        <v>52</v>
      </c>
      <c r="G22" s="20">
        <v>20</v>
      </c>
      <c r="H22" s="28"/>
      <c r="I22" s="21">
        <f>ROUND(ROUND(H22,2)*ROUND(G22,3),2)</f>
        <v>0</v>
      </c>
      <c r="J22" s="19" t="s">
        <v>41</v>
      </c>
      <c r="O22">
        <f>(I22*21)/100</f>
        <v>0</v>
      </c>
      <c r="P22" t="s">
        <v>12</v>
      </c>
    </row>
    <row r="23" spans="1:16" ht="12.5" x14ac:dyDescent="0.25">
      <c r="A23" s="24" t="s">
        <v>42</v>
      </c>
      <c r="E23" s="23" t="s">
        <v>38</v>
      </c>
    </row>
    <row r="24" spans="1:16" ht="25" x14ac:dyDescent="0.25">
      <c r="A24" s="13" t="s">
        <v>36</v>
      </c>
      <c r="B24" s="17" t="s">
        <v>59</v>
      </c>
      <c r="C24" s="17" t="s">
        <v>60</v>
      </c>
      <c r="D24" s="13" t="s">
        <v>38</v>
      </c>
      <c r="E24" s="18" t="s">
        <v>61</v>
      </c>
      <c r="F24" s="19" t="s">
        <v>52</v>
      </c>
      <c r="G24" s="20">
        <v>20</v>
      </c>
      <c r="H24" s="28"/>
      <c r="I24" s="21">
        <f>ROUND(ROUND(H24,2)*ROUND(G24,3),2)</f>
        <v>0</v>
      </c>
      <c r="J24" s="19" t="s">
        <v>41</v>
      </c>
      <c r="O24">
        <f>(I24*21)/100</f>
        <v>0</v>
      </c>
      <c r="P24" t="s">
        <v>12</v>
      </c>
    </row>
    <row r="25" spans="1:16" ht="12.5" x14ac:dyDescent="0.25">
      <c r="A25" s="24" t="s">
        <v>42</v>
      </c>
      <c r="E25" s="23" t="s">
        <v>38</v>
      </c>
    </row>
    <row r="26" spans="1:16" ht="12.5" x14ac:dyDescent="0.25">
      <c r="A26" s="13" t="s">
        <v>36</v>
      </c>
      <c r="B26" s="17" t="s">
        <v>29</v>
      </c>
      <c r="C26" s="17" t="s">
        <v>62</v>
      </c>
      <c r="D26" s="13" t="s">
        <v>38</v>
      </c>
      <c r="E26" s="18" t="s">
        <v>63</v>
      </c>
      <c r="F26" s="19" t="s">
        <v>52</v>
      </c>
      <c r="G26" s="20">
        <v>20</v>
      </c>
      <c r="H26" s="28"/>
      <c r="I26" s="21">
        <f>ROUND(ROUND(H26,2)*ROUND(G26,3),2)</f>
        <v>0</v>
      </c>
      <c r="J26" s="19" t="s">
        <v>41</v>
      </c>
      <c r="O26">
        <f>(I26*21)/100</f>
        <v>0</v>
      </c>
      <c r="P26" t="s">
        <v>12</v>
      </c>
    </row>
    <row r="27" spans="1:16" ht="12.5" x14ac:dyDescent="0.25">
      <c r="A27" s="24" t="s">
        <v>42</v>
      </c>
      <c r="E27" s="23" t="s">
        <v>38</v>
      </c>
    </row>
    <row r="28" spans="1:16" ht="12.5" x14ac:dyDescent="0.25">
      <c r="A28" s="13" t="s">
        <v>36</v>
      </c>
      <c r="B28" s="17" t="s">
        <v>31</v>
      </c>
      <c r="C28" s="17" t="s">
        <v>64</v>
      </c>
      <c r="D28" s="13" t="s">
        <v>38</v>
      </c>
      <c r="E28" s="18" t="s">
        <v>65</v>
      </c>
      <c r="F28" s="19" t="s">
        <v>52</v>
      </c>
      <c r="G28" s="20">
        <v>20</v>
      </c>
      <c r="H28" s="28"/>
      <c r="I28" s="21">
        <f>ROUND(ROUND(H28,2)*ROUND(G28,3),2)</f>
        <v>0</v>
      </c>
      <c r="J28" s="19" t="s">
        <v>41</v>
      </c>
      <c r="O28">
        <f>(I28*21)/100</f>
        <v>0</v>
      </c>
      <c r="P28" t="s">
        <v>12</v>
      </c>
    </row>
    <row r="29" spans="1:16" ht="12.5" x14ac:dyDescent="0.25">
      <c r="A29" s="24" t="s">
        <v>42</v>
      </c>
      <c r="E29" s="23" t="s">
        <v>38</v>
      </c>
    </row>
    <row r="30" spans="1:16" ht="12.5" x14ac:dyDescent="0.25">
      <c r="A30" s="13" t="s">
        <v>36</v>
      </c>
      <c r="B30" s="17" t="s">
        <v>33</v>
      </c>
      <c r="C30" s="17" t="s">
        <v>66</v>
      </c>
      <c r="D30" s="13" t="s">
        <v>38</v>
      </c>
      <c r="E30" s="18" t="s">
        <v>67</v>
      </c>
      <c r="F30" s="19" t="s">
        <v>52</v>
      </c>
      <c r="G30" s="20">
        <v>20</v>
      </c>
      <c r="H30" s="28"/>
      <c r="I30" s="21">
        <f>ROUND(ROUND(H30,2)*ROUND(G30,3),2)</f>
        <v>0</v>
      </c>
      <c r="J30" s="19" t="s">
        <v>41</v>
      </c>
      <c r="O30">
        <f>(I30*21)/100</f>
        <v>0</v>
      </c>
      <c r="P30" t="s">
        <v>12</v>
      </c>
    </row>
    <row r="31" spans="1:16" ht="12.5" x14ac:dyDescent="0.25">
      <c r="A31" s="24" t="s">
        <v>42</v>
      </c>
      <c r="E31" s="23" t="s">
        <v>38</v>
      </c>
    </row>
    <row r="32" spans="1:16" ht="12.5" x14ac:dyDescent="0.25">
      <c r="A32" s="13" t="s">
        <v>36</v>
      </c>
      <c r="B32" s="17" t="s">
        <v>68</v>
      </c>
      <c r="C32" s="17" t="s">
        <v>69</v>
      </c>
      <c r="D32" s="13" t="s">
        <v>38</v>
      </c>
      <c r="E32" s="18" t="s">
        <v>70</v>
      </c>
      <c r="F32" s="19" t="s">
        <v>52</v>
      </c>
      <c r="G32" s="20">
        <v>20</v>
      </c>
      <c r="H32" s="28"/>
      <c r="I32" s="21">
        <f>ROUND(ROUND(H32,2)*ROUND(G32,3),2)</f>
        <v>0</v>
      </c>
      <c r="J32" s="19" t="s">
        <v>41</v>
      </c>
      <c r="O32">
        <f>(I32*21)/100</f>
        <v>0</v>
      </c>
      <c r="P32" t="s">
        <v>12</v>
      </c>
    </row>
    <row r="33" spans="1:16" ht="12.5" x14ac:dyDescent="0.25">
      <c r="A33" s="24" t="s">
        <v>42</v>
      </c>
      <c r="E33" s="23" t="s">
        <v>38</v>
      </c>
    </row>
    <row r="34" spans="1:16" ht="12.5" x14ac:dyDescent="0.25">
      <c r="A34" s="13" t="s">
        <v>36</v>
      </c>
      <c r="B34" s="17" t="s">
        <v>71</v>
      </c>
      <c r="C34" s="17" t="s">
        <v>72</v>
      </c>
      <c r="D34" s="13" t="s">
        <v>38</v>
      </c>
      <c r="E34" s="18" t="s">
        <v>73</v>
      </c>
      <c r="F34" s="19" t="s">
        <v>74</v>
      </c>
      <c r="G34" s="20">
        <v>30</v>
      </c>
      <c r="H34" s="28"/>
      <c r="I34" s="21">
        <f>ROUND(ROUND(H34,2)*ROUND(G34,3),2)</f>
        <v>0</v>
      </c>
      <c r="J34" s="19" t="s">
        <v>41</v>
      </c>
      <c r="O34">
        <f>(I34*21)/100</f>
        <v>0</v>
      </c>
      <c r="P34" t="s">
        <v>12</v>
      </c>
    </row>
    <row r="35" spans="1:16" ht="12.5" x14ac:dyDescent="0.25">
      <c r="A35" s="24" t="s">
        <v>42</v>
      </c>
      <c r="E35" s="23" t="s">
        <v>38</v>
      </c>
    </row>
    <row r="36" spans="1:16" ht="25" x14ac:dyDescent="0.25">
      <c r="A36" s="13" t="s">
        <v>36</v>
      </c>
      <c r="B36" s="17" t="s">
        <v>75</v>
      </c>
      <c r="C36" s="17" t="s">
        <v>76</v>
      </c>
      <c r="D36" s="13" t="s">
        <v>38</v>
      </c>
      <c r="E36" s="18" t="s">
        <v>77</v>
      </c>
      <c r="F36" s="19" t="s">
        <v>52</v>
      </c>
      <c r="G36" s="20">
        <v>1</v>
      </c>
      <c r="H36" s="28"/>
      <c r="I36" s="21">
        <f>ROUND(ROUND(H36,2)*ROUND(G36,3),2)</f>
        <v>0</v>
      </c>
      <c r="J36" s="19" t="s">
        <v>41</v>
      </c>
      <c r="O36">
        <f>(I36*21)/100</f>
        <v>0</v>
      </c>
      <c r="P36" t="s">
        <v>12</v>
      </c>
    </row>
    <row r="37" spans="1:16" ht="12.5" x14ac:dyDescent="0.25">
      <c r="A37" s="24" t="s">
        <v>42</v>
      </c>
      <c r="E37" s="23" t="s">
        <v>38</v>
      </c>
    </row>
    <row r="38" spans="1:16" ht="25" x14ac:dyDescent="0.25">
      <c r="A38" s="13" t="s">
        <v>36</v>
      </c>
      <c r="B38" s="17" t="s">
        <v>78</v>
      </c>
      <c r="C38" s="17" t="s">
        <v>79</v>
      </c>
      <c r="D38" s="13" t="s">
        <v>38</v>
      </c>
      <c r="E38" s="18" t="s">
        <v>80</v>
      </c>
      <c r="F38" s="19" t="s">
        <v>52</v>
      </c>
      <c r="G38" s="20">
        <v>1</v>
      </c>
      <c r="H38" s="28"/>
      <c r="I38" s="21">
        <f>ROUND(ROUND(H38,2)*ROUND(G38,3),2)</f>
        <v>0</v>
      </c>
      <c r="J38" s="19" t="s">
        <v>41</v>
      </c>
      <c r="O38">
        <f>(I38*21)/100</f>
        <v>0</v>
      </c>
      <c r="P38" t="s">
        <v>12</v>
      </c>
    </row>
    <row r="39" spans="1:16" ht="12.5" x14ac:dyDescent="0.25">
      <c r="A39" s="24" t="s">
        <v>42</v>
      </c>
      <c r="E39" s="23" t="s">
        <v>38</v>
      </c>
    </row>
    <row r="40" spans="1:16" ht="12.5" x14ac:dyDescent="0.25">
      <c r="A40" s="13" t="s">
        <v>36</v>
      </c>
      <c r="B40" s="17" t="s">
        <v>81</v>
      </c>
      <c r="C40" s="17" t="s">
        <v>82</v>
      </c>
      <c r="D40" s="13" t="s">
        <v>38</v>
      </c>
      <c r="E40" s="18" t="s">
        <v>83</v>
      </c>
      <c r="F40" s="19" t="s">
        <v>52</v>
      </c>
      <c r="G40" s="20">
        <v>1</v>
      </c>
      <c r="H40" s="28"/>
      <c r="I40" s="21">
        <f>ROUND(ROUND(H40,2)*ROUND(G40,3),2)</f>
        <v>0</v>
      </c>
      <c r="J40" s="19" t="s">
        <v>41</v>
      </c>
      <c r="O40">
        <f>(I40*21)/100</f>
        <v>0</v>
      </c>
      <c r="P40" t="s">
        <v>12</v>
      </c>
    </row>
    <row r="41" spans="1:16" ht="12.5" x14ac:dyDescent="0.25">
      <c r="A41" s="24" t="s">
        <v>42</v>
      </c>
      <c r="E41" s="23" t="s">
        <v>38</v>
      </c>
    </row>
    <row r="42" spans="1:16" ht="12.5" x14ac:dyDescent="0.25">
      <c r="A42" s="13" t="s">
        <v>36</v>
      </c>
      <c r="B42" s="17" t="s">
        <v>84</v>
      </c>
      <c r="C42" s="17" t="s">
        <v>85</v>
      </c>
      <c r="D42" s="13" t="s">
        <v>38</v>
      </c>
      <c r="E42" s="18" t="s">
        <v>86</v>
      </c>
      <c r="F42" s="19" t="s">
        <v>87</v>
      </c>
      <c r="G42" s="20">
        <v>80</v>
      </c>
      <c r="H42" s="28"/>
      <c r="I42" s="21">
        <f>ROUND(ROUND(H42,2)*ROUND(G42,3),2)</f>
        <v>0</v>
      </c>
      <c r="J42" s="19" t="s">
        <v>41</v>
      </c>
      <c r="O42">
        <f>(I42*21)/100</f>
        <v>0</v>
      </c>
      <c r="P42" t="s">
        <v>12</v>
      </c>
    </row>
    <row r="43" spans="1:16" ht="12.5" x14ac:dyDescent="0.25">
      <c r="A43" s="22" t="s">
        <v>42</v>
      </c>
      <c r="E43" s="23" t="s">
        <v>38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scale="46" fitToHeight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69"/>
  <sheetViews>
    <sheetView workbookViewId="0">
      <pane ySplit="7" topLeftCell="A50" activePane="bottomLeft" state="frozen"/>
      <selection pane="bottomLeft" activeCell="H52" sqref="H52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0" width="20.7265625" customWidth="1"/>
    <col min="15" max="18" width="9.1796875" hidden="1" customWidth="1"/>
  </cols>
  <sheetData>
    <row r="1" spans="1:18" ht="12.75" customHeight="1" x14ac:dyDescent="0.25">
      <c r="A1" t="s">
        <v>0</v>
      </c>
      <c r="B1" s="1"/>
      <c r="C1" s="1"/>
      <c r="D1" s="1"/>
      <c r="E1" s="1"/>
      <c r="F1" s="1"/>
      <c r="G1" s="1"/>
      <c r="H1" s="1"/>
      <c r="I1" s="1"/>
      <c r="J1" s="1"/>
      <c r="P1" t="s">
        <v>11</v>
      </c>
    </row>
    <row r="2" spans="1:18" ht="25" customHeight="1" x14ac:dyDescent="0.25">
      <c r="B2" s="1"/>
      <c r="C2" s="1"/>
      <c r="D2" s="1"/>
      <c r="E2" s="2" t="s">
        <v>2</v>
      </c>
      <c r="F2" s="1"/>
      <c r="G2" s="1"/>
      <c r="H2" s="5"/>
      <c r="I2" s="5"/>
      <c r="J2" s="1"/>
      <c r="O2">
        <f>0+O8+O13</f>
        <v>0</v>
      </c>
      <c r="P2" t="s">
        <v>11</v>
      </c>
    </row>
    <row r="3" spans="1:18" ht="15" customHeight="1" x14ac:dyDescent="0.3">
      <c r="A3" t="s">
        <v>1</v>
      </c>
      <c r="B3" s="7" t="s">
        <v>3</v>
      </c>
      <c r="C3" s="30" t="s">
        <v>4</v>
      </c>
      <c r="D3" s="31"/>
      <c r="E3" s="8" t="s">
        <v>5</v>
      </c>
      <c r="F3" s="1"/>
      <c r="G3" s="4"/>
      <c r="H3" s="3" t="s">
        <v>88</v>
      </c>
      <c r="I3" s="27">
        <f>0+I8+I13</f>
        <v>0</v>
      </c>
      <c r="J3" s="6"/>
      <c r="O3" t="s">
        <v>8</v>
      </c>
      <c r="P3" t="s">
        <v>12</v>
      </c>
    </row>
    <row r="4" spans="1:18" ht="15" customHeight="1" x14ac:dyDescent="0.3">
      <c r="A4" t="s">
        <v>6</v>
      </c>
      <c r="B4" s="10" t="s">
        <v>7</v>
      </c>
      <c r="C4" s="32" t="s">
        <v>88</v>
      </c>
      <c r="D4" s="33"/>
      <c r="E4" s="11" t="s">
        <v>89</v>
      </c>
      <c r="F4" s="5"/>
      <c r="G4" s="5"/>
      <c r="H4" s="12"/>
      <c r="I4" s="12"/>
      <c r="J4" s="5"/>
      <c r="O4" t="s">
        <v>9</v>
      </c>
      <c r="P4" t="s">
        <v>12</v>
      </c>
    </row>
    <row r="5" spans="1:18" ht="12.75" customHeight="1" x14ac:dyDescent="0.25">
      <c r="A5" s="34" t="s">
        <v>15</v>
      </c>
      <c r="B5" s="34" t="s">
        <v>17</v>
      </c>
      <c r="C5" s="34" t="s">
        <v>19</v>
      </c>
      <c r="D5" s="34" t="s">
        <v>20</v>
      </c>
      <c r="E5" s="34" t="s">
        <v>21</v>
      </c>
      <c r="F5" s="34" t="s">
        <v>23</v>
      </c>
      <c r="G5" s="34" t="s">
        <v>25</v>
      </c>
      <c r="H5" s="34" t="s">
        <v>27</v>
      </c>
      <c r="I5" s="34"/>
      <c r="J5" s="34" t="s">
        <v>32</v>
      </c>
      <c r="O5" t="s">
        <v>10</v>
      </c>
      <c r="P5" t="s">
        <v>12</v>
      </c>
    </row>
    <row r="6" spans="1:18" ht="12.75" customHeight="1" x14ac:dyDescent="0.25">
      <c r="A6" s="34"/>
      <c r="B6" s="34"/>
      <c r="C6" s="34"/>
      <c r="D6" s="34"/>
      <c r="E6" s="34"/>
      <c r="F6" s="34"/>
      <c r="G6" s="34"/>
      <c r="H6" s="9" t="s">
        <v>28</v>
      </c>
      <c r="I6" s="9" t="s">
        <v>30</v>
      </c>
      <c r="J6" s="34"/>
    </row>
    <row r="7" spans="1:18" ht="12.75" customHeight="1" x14ac:dyDescent="0.25">
      <c r="A7" s="9" t="s">
        <v>16</v>
      </c>
      <c r="B7" s="9" t="s">
        <v>18</v>
      </c>
      <c r="C7" s="9" t="s">
        <v>12</v>
      </c>
      <c r="D7" s="9" t="s">
        <v>11</v>
      </c>
      <c r="E7" s="9" t="s">
        <v>22</v>
      </c>
      <c r="F7" s="9" t="s">
        <v>24</v>
      </c>
      <c r="G7" s="9" t="s">
        <v>26</v>
      </c>
      <c r="H7" s="9" t="s">
        <v>29</v>
      </c>
      <c r="I7" s="9" t="s">
        <v>31</v>
      </c>
      <c r="J7" s="9" t="s">
        <v>33</v>
      </c>
    </row>
    <row r="8" spans="1:18" ht="12.75" customHeight="1" x14ac:dyDescent="0.3">
      <c r="A8" s="12" t="s">
        <v>34</v>
      </c>
      <c r="B8" s="12"/>
      <c r="C8" s="14" t="s">
        <v>16</v>
      </c>
      <c r="D8" s="12"/>
      <c r="E8" s="15" t="s">
        <v>35</v>
      </c>
      <c r="F8" s="12"/>
      <c r="G8" s="12"/>
      <c r="H8" s="12"/>
      <c r="I8" s="16">
        <f>0+Q8</f>
        <v>0</v>
      </c>
      <c r="J8" s="12"/>
      <c r="O8">
        <f>0+R8</f>
        <v>0</v>
      </c>
      <c r="Q8">
        <f>0+I9+I11</f>
        <v>0</v>
      </c>
      <c r="R8">
        <f>0+O9+O11</f>
        <v>0</v>
      </c>
    </row>
    <row r="9" spans="1:18" ht="25" x14ac:dyDescent="0.25">
      <c r="A9" s="13" t="s">
        <v>36</v>
      </c>
      <c r="B9" s="17" t="s">
        <v>18</v>
      </c>
      <c r="C9" s="17" t="s">
        <v>37</v>
      </c>
      <c r="D9" s="13" t="s">
        <v>38</v>
      </c>
      <c r="E9" s="18" t="s">
        <v>39</v>
      </c>
      <c r="F9" s="19" t="s">
        <v>40</v>
      </c>
      <c r="G9" s="20">
        <v>0.3</v>
      </c>
      <c r="H9" s="28"/>
      <c r="I9" s="21">
        <f>ROUND(ROUND(H9,2)*ROUND(G9,3),2)</f>
        <v>0</v>
      </c>
      <c r="J9" s="19" t="s">
        <v>41</v>
      </c>
      <c r="O9">
        <f>(I9*21)/100</f>
        <v>0</v>
      </c>
      <c r="P9" t="s">
        <v>12</v>
      </c>
    </row>
    <row r="10" spans="1:18" ht="12.5" x14ac:dyDescent="0.25">
      <c r="A10" s="24" t="s">
        <v>42</v>
      </c>
      <c r="E10" s="23" t="s">
        <v>38</v>
      </c>
    </row>
    <row r="11" spans="1:18" ht="25" x14ac:dyDescent="0.25">
      <c r="A11" s="13" t="s">
        <v>36</v>
      </c>
      <c r="B11" s="17" t="s">
        <v>12</v>
      </c>
      <c r="C11" s="17" t="s">
        <v>43</v>
      </c>
      <c r="D11" s="13" t="s">
        <v>38</v>
      </c>
      <c r="E11" s="18" t="s">
        <v>44</v>
      </c>
      <c r="F11" s="19" t="s">
        <v>40</v>
      </c>
      <c r="G11" s="20">
        <v>3.3</v>
      </c>
      <c r="H11" s="28"/>
      <c r="I11" s="21">
        <f>ROUND(ROUND(H11,2)*ROUND(G11,3),2)</f>
        <v>0</v>
      </c>
      <c r="J11" s="19" t="s">
        <v>41</v>
      </c>
      <c r="O11">
        <f>(I11*21)/100</f>
        <v>0</v>
      </c>
      <c r="P11" t="s">
        <v>12</v>
      </c>
    </row>
    <row r="12" spans="1:18" ht="12.5" x14ac:dyDescent="0.25">
      <c r="A12" s="22" t="s">
        <v>42</v>
      </c>
      <c r="E12" s="23" t="s">
        <v>38</v>
      </c>
    </row>
    <row r="13" spans="1:18" ht="12.75" customHeight="1" x14ac:dyDescent="0.3">
      <c r="A13" s="5" t="s">
        <v>34</v>
      </c>
      <c r="B13" s="5"/>
      <c r="C13" s="25" t="s">
        <v>45</v>
      </c>
      <c r="D13" s="5"/>
      <c r="E13" s="15" t="s">
        <v>46</v>
      </c>
      <c r="F13" s="5"/>
      <c r="G13" s="5"/>
      <c r="H13" s="5"/>
      <c r="I13" s="26">
        <f>0+Q13</f>
        <v>0</v>
      </c>
      <c r="J13" s="5"/>
      <c r="O13">
        <f>0+R13</f>
        <v>0</v>
      </c>
      <c r="Q13">
        <f>0+I14+I16+I18+I20+I22+I24+I26+I28+I30+I32+I34+I36+I38+I40+I42+I44+I46+I48+I50+I52+I54+I56+I58+I60+I62+I64+I66+I68</f>
        <v>0</v>
      </c>
      <c r="R13">
        <f>0+O14+O16+O18+O20+O22+O24+O26+O28+O30+O32+O34+O36+O38+O40+O42+O44+O46+O48+O50+O52+O54+O56+O58+O60+O62+O64+O66+O68</f>
        <v>0</v>
      </c>
    </row>
    <row r="14" spans="1:18" ht="25" x14ac:dyDescent="0.25">
      <c r="A14" s="13" t="s">
        <v>36</v>
      </c>
      <c r="B14" s="17" t="s">
        <v>11</v>
      </c>
      <c r="C14" s="17" t="s">
        <v>90</v>
      </c>
      <c r="D14" s="13" t="s">
        <v>38</v>
      </c>
      <c r="E14" s="18" t="s">
        <v>91</v>
      </c>
      <c r="F14" s="19" t="s">
        <v>49</v>
      </c>
      <c r="G14" s="20">
        <v>320</v>
      </c>
      <c r="H14" s="28"/>
      <c r="I14" s="21">
        <f>ROUND(ROUND(H14,2)*ROUND(G14,3),2)</f>
        <v>0</v>
      </c>
      <c r="J14" s="19" t="s">
        <v>41</v>
      </c>
      <c r="O14">
        <f>(I14*21)/100</f>
        <v>0</v>
      </c>
      <c r="P14" t="s">
        <v>12</v>
      </c>
    </row>
    <row r="15" spans="1:18" ht="12.5" x14ac:dyDescent="0.25">
      <c r="A15" s="24" t="s">
        <v>42</v>
      </c>
      <c r="E15" s="23" t="s">
        <v>38</v>
      </c>
    </row>
    <row r="16" spans="1:18" ht="12.5" x14ac:dyDescent="0.25">
      <c r="A16" s="13" t="s">
        <v>36</v>
      </c>
      <c r="B16" s="17" t="s">
        <v>22</v>
      </c>
      <c r="C16" s="17" t="s">
        <v>92</v>
      </c>
      <c r="D16" s="13" t="s">
        <v>38</v>
      </c>
      <c r="E16" s="18" t="s">
        <v>93</v>
      </c>
      <c r="F16" s="19" t="s">
        <v>49</v>
      </c>
      <c r="G16" s="20">
        <v>320</v>
      </c>
      <c r="H16" s="28"/>
      <c r="I16" s="21">
        <f>ROUND(ROUND(H16,2)*ROUND(G16,3),2)</f>
        <v>0</v>
      </c>
      <c r="J16" s="19" t="s">
        <v>41</v>
      </c>
      <c r="O16">
        <f>(I16*21)/100</f>
        <v>0</v>
      </c>
      <c r="P16" t="s">
        <v>12</v>
      </c>
    </row>
    <row r="17" spans="1:16" ht="12.5" x14ac:dyDescent="0.25">
      <c r="A17" s="24" t="s">
        <v>42</v>
      </c>
      <c r="E17" s="23" t="s">
        <v>38</v>
      </c>
    </row>
    <row r="18" spans="1:16" ht="12.5" x14ac:dyDescent="0.25">
      <c r="A18" s="13" t="s">
        <v>36</v>
      </c>
      <c r="B18" s="17" t="s">
        <v>24</v>
      </c>
      <c r="C18" s="17" t="s">
        <v>94</v>
      </c>
      <c r="D18" s="13" t="s">
        <v>38</v>
      </c>
      <c r="E18" s="18" t="s">
        <v>95</v>
      </c>
      <c r="F18" s="19" t="s">
        <v>52</v>
      </c>
      <c r="G18" s="20">
        <v>30</v>
      </c>
      <c r="H18" s="28"/>
      <c r="I18" s="21">
        <f>ROUND(ROUND(H18,2)*ROUND(G18,3),2)</f>
        <v>0</v>
      </c>
      <c r="J18" s="19" t="s">
        <v>41</v>
      </c>
      <c r="O18">
        <f>(I18*21)/100</f>
        <v>0</v>
      </c>
      <c r="P18" t="s">
        <v>12</v>
      </c>
    </row>
    <row r="19" spans="1:16" ht="12.5" x14ac:dyDescent="0.25">
      <c r="A19" s="24" t="s">
        <v>42</v>
      </c>
      <c r="E19" s="23" t="s">
        <v>38</v>
      </c>
    </row>
    <row r="20" spans="1:16" ht="12.5" x14ac:dyDescent="0.25">
      <c r="A20" s="13" t="s">
        <v>36</v>
      </c>
      <c r="B20" s="17" t="s">
        <v>26</v>
      </c>
      <c r="C20" s="17" t="s">
        <v>47</v>
      </c>
      <c r="D20" s="13" t="s">
        <v>38</v>
      </c>
      <c r="E20" s="18" t="s">
        <v>48</v>
      </c>
      <c r="F20" s="19" t="s">
        <v>49</v>
      </c>
      <c r="G20" s="20">
        <v>420</v>
      </c>
      <c r="H20" s="28"/>
      <c r="I20" s="21">
        <f>ROUND(ROUND(H20,2)*ROUND(G20,3),2)</f>
        <v>0</v>
      </c>
      <c r="J20" s="19" t="s">
        <v>41</v>
      </c>
      <c r="O20">
        <f>(I20*21)/100</f>
        <v>0</v>
      </c>
      <c r="P20" t="s">
        <v>12</v>
      </c>
    </row>
    <row r="21" spans="1:16" ht="12.5" x14ac:dyDescent="0.25">
      <c r="A21" s="24" t="s">
        <v>42</v>
      </c>
      <c r="E21" s="23" t="s">
        <v>38</v>
      </c>
    </row>
    <row r="22" spans="1:16" ht="12.5" x14ac:dyDescent="0.25">
      <c r="A22" s="13" t="s">
        <v>36</v>
      </c>
      <c r="B22" s="17" t="s">
        <v>45</v>
      </c>
      <c r="C22" s="17" t="s">
        <v>96</v>
      </c>
      <c r="D22" s="13" t="s">
        <v>38</v>
      </c>
      <c r="E22" s="18" t="s">
        <v>97</v>
      </c>
      <c r="F22" s="19" t="s">
        <v>49</v>
      </c>
      <c r="G22" s="20">
        <v>1875</v>
      </c>
      <c r="H22" s="28"/>
      <c r="I22" s="21">
        <f>ROUND(ROUND(H22,2)*ROUND(G22,3),2)</f>
        <v>0</v>
      </c>
      <c r="J22" s="19" t="s">
        <v>41</v>
      </c>
      <c r="O22">
        <f>(I22*21)/100</f>
        <v>0</v>
      </c>
      <c r="P22" t="s">
        <v>12</v>
      </c>
    </row>
    <row r="23" spans="1:16" ht="12.5" x14ac:dyDescent="0.25">
      <c r="A23" s="24" t="s">
        <v>42</v>
      </c>
      <c r="E23" s="23" t="s">
        <v>38</v>
      </c>
    </row>
    <row r="24" spans="1:16" ht="25" x14ac:dyDescent="0.25">
      <c r="A24" s="13" t="s">
        <v>36</v>
      </c>
      <c r="B24" s="17" t="s">
        <v>59</v>
      </c>
      <c r="C24" s="17" t="s">
        <v>50</v>
      </c>
      <c r="D24" s="13" t="s">
        <v>38</v>
      </c>
      <c r="E24" s="18" t="s">
        <v>51</v>
      </c>
      <c r="F24" s="19" t="s">
        <v>52</v>
      </c>
      <c r="G24" s="20">
        <v>400</v>
      </c>
      <c r="H24" s="28"/>
      <c r="I24" s="21">
        <f>ROUND(ROUND(H24,2)*ROUND(G24,3),2)</f>
        <v>0</v>
      </c>
      <c r="J24" s="19" t="s">
        <v>41</v>
      </c>
      <c r="O24">
        <f>(I24*21)/100</f>
        <v>0</v>
      </c>
      <c r="P24" t="s">
        <v>12</v>
      </c>
    </row>
    <row r="25" spans="1:16" ht="12.5" x14ac:dyDescent="0.25">
      <c r="A25" s="24" t="s">
        <v>42</v>
      </c>
      <c r="E25" s="23" t="s">
        <v>38</v>
      </c>
    </row>
    <row r="26" spans="1:16" ht="12.5" x14ac:dyDescent="0.25">
      <c r="A26" s="13" t="s">
        <v>36</v>
      </c>
      <c r="B26" s="17" t="s">
        <v>29</v>
      </c>
      <c r="C26" s="17" t="s">
        <v>55</v>
      </c>
      <c r="D26" s="13" t="s">
        <v>38</v>
      </c>
      <c r="E26" s="18" t="s">
        <v>56</v>
      </c>
      <c r="F26" s="19" t="s">
        <v>52</v>
      </c>
      <c r="G26" s="20">
        <v>400</v>
      </c>
      <c r="H26" s="28"/>
      <c r="I26" s="21">
        <f>ROUND(ROUND(H26,2)*ROUND(G26,3),2)</f>
        <v>0</v>
      </c>
      <c r="J26" s="19" t="s">
        <v>41</v>
      </c>
      <c r="O26">
        <f>(I26*21)/100</f>
        <v>0</v>
      </c>
      <c r="P26" t="s">
        <v>12</v>
      </c>
    </row>
    <row r="27" spans="1:16" ht="12.5" x14ac:dyDescent="0.25">
      <c r="A27" s="24" t="s">
        <v>42</v>
      </c>
      <c r="E27" s="23" t="s">
        <v>38</v>
      </c>
    </row>
    <row r="28" spans="1:16" ht="12.5" x14ac:dyDescent="0.25">
      <c r="A28" s="13" t="s">
        <v>36</v>
      </c>
      <c r="B28" s="17" t="s">
        <v>31</v>
      </c>
      <c r="C28" s="17" t="s">
        <v>62</v>
      </c>
      <c r="D28" s="13" t="s">
        <v>38</v>
      </c>
      <c r="E28" s="18" t="s">
        <v>63</v>
      </c>
      <c r="F28" s="19" t="s">
        <v>52</v>
      </c>
      <c r="G28" s="20">
        <v>110</v>
      </c>
      <c r="H28" s="28"/>
      <c r="I28" s="21">
        <f>ROUND(ROUND(H28,2)*ROUND(G28,3),2)</f>
        <v>0</v>
      </c>
      <c r="J28" s="19" t="s">
        <v>41</v>
      </c>
      <c r="O28">
        <f>(I28*21)/100</f>
        <v>0</v>
      </c>
      <c r="P28" t="s">
        <v>12</v>
      </c>
    </row>
    <row r="29" spans="1:16" ht="12.5" x14ac:dyDescent="0.25">
      <c r="A29" s="24" t="s">
        <v>42</v>
      </c>
      <c r="E29" s="23" t="s">
        <v>38</v>
      </c>
    </row>
    <row r="30" spans="1:16" ht="25" x14ac:dyDescent="0.25">
      <c r="A30" s="13" t="s">
        <v>36</v>
      </c>
      <c r="B30" s="17" t="s">
        <v>33</v>
      </c>
      <c r="C30" s="17" t="s">
        <v>98</v>
      </c>
      <c r="D30" s="13" t="s">
        <v>38</v>
      </c>
      <c r="E30" s="18" t="s">
        <v>99</v>
      </c>
      <c r="F30" s="19" t="s">
        <v>52</v>
      </c>
      <c r="G30" s="20">
        <v>15</v>
      </c>
      <c r="H30" s="28"/>
      <c r="I30" s="21">
        <f>ROUND(ROUND(H30,2)*ROUND(G30,3),2)</f>
        <v>0</v>
      </c>
      <c r="J30" s="19" t="s">
        <v>41</v>
      </c>
      <c r="O30">
        <f>(I30*21)/100</f>
        <v>0</v>
      </c>
      <c r="P30" t="s">
        <v>12</v>
      </c>
    </row>
    <row r="31" spans="1:16" ht="12.5" x14ac:dyDescent="0.25">
      <c r="A31" s="24" t="s">
        <v>42</v>
      </c>
      <c r="E31" s="23" t="s">
        <v>38</v>
      </c>
    </row>
    <row r="32" spans="1:16" ht="12.5" x14ac:dyDescent="0.25">
      <c r="A32" s="13" t="s">
        <v>36</v>
      </c>
      <c r="B32" s="17" t="s">
        <v>68</v>
      </c>
      <c r="C32" s="17" t="s">
        <v>100</v>
      </c>
      <c r="D32" s="13" t="s">
        <v>38</v>
      </c>
      <c r="E32" s="18" t="s">
        <v>101</v>
      </c>
      <c r="F32" s="19" t="s">
        <v>52</v>
      </c>
      <c r="G32" s="20">
        <v>15</v>
      </c>
      <c r="H32" s="28"/>
      <c r="I32" s="21">
        <f>ROUND(ROUND(H32,2)*ROUND(G32,3),2)</f>
        <v>0</v>
      </c>
      <c r="J32" s="19" t="s">
        <v>41</v>
      </c>
      <c r="O32">
        <f>(I32*21)/100</f>
        <v>0</v>
      </c>
      <c r="P32" t="s">
        <v>12</v>
      </c>
    </row>
    <row r="33" spans="1:16" ht="12.5" x14ac:dyDescent="0.25">
      <c r="A33" s="24" t="s">
        <v>42</v>
      </c>
      <c r="E33" s="23" t="s">
        <v>38</v>
      </c>
    </row>
    <row r="34" spans="1:16" ht="12.5" x14ac:dyDescent="0.25">
      <c r="A34" s="13" t="s">
        <v>36</v>
      </c>
      <c r="B34" s="17" t="s">
        <v>71</v>
      </c>
      <c r="C34" s="17" t="s">
        <v>102</v>
      </c>
      <c r="D34" s="13" t="s">
        <v>38</v>
      </c>
      <c r="E34" s="18" t="s">
        <v>103</v>
      </c>
      <c r="F34" s="19" t="s">
        <v>52</v>
      </c>
      <c r="G34" s="20">
        <v>107</v>
      </c>
      <c r="H34" s="28"/>
      <c r="I34" s="21">
        <f>ROUND(ROUND(H34,2)*ROUND(G34,3),2)</f>
        <v>0</v>
      </c>
      <c r="J34" s="19" t="s">
        <v>41</v>
      </c>
      <c r="O34">
        <f>(I34*21)/100</f>
        <v>0</v>
      </c>
      <c r="P34" t="s">
        <v>12</v>
      </c>
    </row>
    <row r="35" spans="1:16" ht="12.5" x14ac:dyDescent="0.25">
      <c r="A35" s="24" t="s">
        <v>42</v>
      </c>
      <c r="E35" s="23" t="s">
        <v>38</v>
      </c>
    </row>
    <row r="36" spans="1:16" ht="12.5" x14ac:dyDescent="0.25">
      <c r="A36" s="13" t="s">
        <v>36</v>
      </c>
      <c r="B36" s="17" t="s">
        <v>75</v>
      </c>
      <c r="C36" s="17" t="s">
        <v>104</v>
      </c>
      <c r="D36" s="13" t="s">
        <v>38</v>
      </c>
      <c r="E36" s="18" t="s">
        <v>105</v>
      </c>
      <c r="F36" s="19" t="s">
        <v>52</v>
      </c>
      <c r="G36" s="20">
        <v>15</v>
      </c>
      <c r="H36" s="28"/>
      <c r="I36" s="21">
        <f>ROUND(ROUND(H36,2)*ROUND(G36,3),2)</f>
        <v>0</v>
      </c>
      <c r="J36" s="19" t="s">
        <v>41</v>
      </c>
      <c r="O36">
        <f>(I36*21)/100</f>
        <v>0</v>
      </c>
      <c r="P36" t="s">
        <v>12</v>
      </c>
    </row>
    <row r="37" spans="1:16" ht="12.5" x14ac:dyDescent="0.25">
      <c r="A37" s="24" t="s">
        <v>42</v>
      </c>
      <c r="E37" s="23" t="s">
        <v>38</v>
      </c>
    </row>
    <row r="38" spans="1:16" ht="12.5" x14ac:dyDescent="0.25">
      <c r="A38" s="13" t="s">
        <v>36</v>
      </c>
      <c r="B38" s="17" t="s">
        <v>78</v>
      </c>
      <c r="C38" s="17" t="s">
        <v>106</v>
      </c>
      <c r="D38" s="13" t="s">
        <v>38</v>
      </c>
      <c r="E38" s="18" t="s">
        <v>107</v>
      </c>
      <c r="F38" s="19" t="s">
        <v>52</v>
      </c>
      <c r="G38" s="20">
        <v>30</v>
      </c>
      <c r="H38" s="28"/>
      <c r="I38" s="21">
        <f>ROUND(ROUND(H38,2)*ROUND(G38,3),2)</f>
        <v>0</v>
      </c>
      <c r="J38" s="19" t="s">
        <v>41</v>
      </c>
      <c r="O38">
        <f>(I38*21)/100</f>
        <v>0</v>
      </c>
      <c r="P38" t="s">
        <v>12</v>
      </c>
    </row>
    <row r="39" spans="1:16" ht="12.5" x14ac:dyDescent="0.25">
      <c r="A39" s="24" t="s">
        <v>42</v>
      </c>
      <c r="E39" s="23" t="s">
        <v>38</v>
      </c>
    </row>
    <row r="40" spans="1:16" ht="12.5" x14ac:dyDescent="0.25">
      <c r="A40" s="13" t="s">
        <v>36</v>
      </c>
      <c r="B40" s="17" t="s">
        <v>81</v>
      </c>
      <c r="C40" s="17" t="s">
        <v>108</v>
      </c>
      <c r="D40" s="13" t="s">
        <v>38</v>
      </c>
      <c r="E40" s="18" t="s">
        <v>109</v>
      </c>
      <c r="F40" s="19" t="s">
        <v>52</v>
      </c>
      <c r="G40" s="20">
        <v>30</v>
      </c>
      <c r="H40" s="28"/>
      <c r="I40" s="21">
        <f>ROUND(ROUND(H40,2)*ROUND(G40,3),2)</f>
        <v>0</v>
      </c>
      <c r="J40" s="19" t="s">
        <v>41</v>
      </c>
      <c r="O40">
        <f>(I40*21)/100</f>
        <v>0</v>
      </c>
      <c r="P40" t="s">
        <v>12</v>
      </c>
    </row>
    <row r="41" spans="1:16" ht="12.5" x14ac:dyDescent="0.25">
      <c r="A41" s="24" t="s">
        <v>42</v>
      </c>
      <c r="E41" s="23" t="s">
        <v>38</v>
      </c>
    </row>
    <row r="42" spans="1:16" ht="12.5" x14ac:dyDescent="0.25">
      <c r="A42" s="13" t="s">
        <v>36</v>
      </c>
      <c r="B42" s="17" t="s">
        <v>84</v>
      </c>
      <c r="C42" s="17" t="s">
        <v>110</v>
      </c>
      <c r="D42" s="13" t="s">
        <v>38</v>
      </c>
      <c r="E42" s="18" t="s">
        <v>111</v>
      </c>
      <c r="F42" s="19" t="s">
        <v>52</v>
      </c>
      <c r="G42" s="20">
        <v>30</v>
      </c>
      <c r="H42" s="28"/>
      <c r="I42" s="21">
        <f>ROUND(ROUND(H42,2)*ROUND(G42,3),2)</f>
        <v>0</v>
      </c>
      <c r="J42" s="19" t="s">
        <v>41</v>
      </c>
      <c r="O42">
        <f>(I42*21)/100</f>
        <v>0</v>
      </c>
      <c r="P42" t="s">
        <v>12</v>
      </c>
    </row>
    <row r="43" spans="1:16" ht="12.5" x14ac:dyDescent="0.25">
      <c r="A43" s="24" t="s">
        <v>42</v>
      </c>
      <c r="E43" s="23" t="s">
        <v>38</v>
      </c>
    </row>
    <row r="44" spans="1:16" ht="12.5" x14ac:dyDescent="0.25">
      <c r="A44" s="13" t="s">
        <v>36</v>
      </c>
      <c r="B44" s="17" t="s">
        <v>112</v>
      </c>
      <c r="C44" s="17" t="s">
        <v>113</v>
      </c>
      <c r="D44" s="13" t="s">
        <v>38</v>
      </c>
      <c r="E44" s="18" t="s">
        <v>114</v>
      </c>
      <c r="F44" s="19" t="s">
        <v>52</v>
      </c>
      <c r="G44" s="20">
        <v>30</v>
      </c>
      <c r="H44" s="28"/>
      <c r="I44" s="21">
        <f>ROUND(ROUND(H44,2)*ROUND(G44,3),2)</f>
        <v>0</v>
      </c>
      <c r="J44" s="19" t="s">
        <v>41</v>
      </c>
      <c r="O44">
        <f>(I44*21)/100</f>
        <v>0</v>
      </c>
      <c r="P44" t="s">
        <v>12</v>
      </c>
    </row>
    <row r="45" spans="1:16" ht="12.5" x14ac:dyDescent="0.25">
      <c r="A45" s="24" t="s">
        <v>42</v>
      </c>
      <c r="E45" s="23" t="s">
        <v>38</v>
      </c>
    </row>
    <row r="46" spans="1:16" ht="12.5" x14ac:dyDescent="0.25">
      <c r="A46" s="13" t="s">
        <v>36</v>
      </c>
      <c r="B46" s="17" t="s">
        <v>115</v>
      </c>
      <c r="C46" s="17" t="s">
        <v>72</v>
      </c>
      <c r="D46" s="13" t="s">
        <v>38</v>
      </c>
      <c r="E46" s="18" t="s">
        <v>73</v>
      </c>
      <c r="F46" s="19" t="s">
        <v>74</v>
      </c>
      <c r="G46" s="20">
        <v>840</v>
      </c>
      <c r="H46" s="28"/>
      <c r="I46" s="21">
        <f>ROUND(ROUND(H46,2)*ROUND(G46,3),2)</f>
        <v>0</v>
      </c>
      <c r="J46" s="19" t="s">
        <v>41</v>
      </c>
      <c r="O46">
        <f>(I46*21)/100</f>
        <v>0</v>
      </c>
      <c r="P46" t="s">
        <v>12</v>
      </c>
    </row>
    <row r="47" spans="1:16" ht="12.5" x14ac:dyDescent="0.25">
      <c r="A47" s="24" t="s">
        <v>42</v>
      </c>
      <c r="E47" s="23" t="s">
        <v>38</v>
      </c>
    </row>
    <row r="48" spans="1:16" ht="25" x14ac:dyDescent="0.25">
      <c r="A48" s="13" t="s">
        <v>36</v>
      </c>
      <c r="B48" s="17" t="s">
        <v>116</v>
      </c>
      <c r="C48" s="17" t="s">
        <v>76</v>
      </c>
      <c r="D48" s="13" t="s">
        <v>38</v>
      </c>
      <c r="E48" s="18" t="s">
        <v>77</v>
      </c>
      <c r="F48" s="19" t="s">
        <v>52</v>
      </c>
      <c r="G48" s="20">
        <v>1</v>
      </c>
      <c r="H48" s="28"/>
      <c r="I48" s="21">
        <f>ROUND(ROUND(H48,2)*ROUND(G48,3),2)</f>
        <v>0</v>
      </c>
      <c r="J48" s="19" t="s">
        <v>41</v>
      </c>
      <c r="O48">
        <f>(I48*21)/100</f>
        <v>0</v>
      </c>
      <c r="P48" t="s">
        <v>12</v>
      </c>
    </row>
    <row r="49" spans="1:16" ht="12.5" x14ac:dyDescent="0.25">
      <c r="A49" s="24" t="s">
        <v>42</v>
      </c>
      <c r="E49" s="23" t="s">
        <v>38</v>
      </c>
    </row>
    <row r="50" spans="1:16" ht="37.5" x14ac:dyDescent="0.25">
      <c r="A50" s="13" t="s">
        <v>36</v>
      </c>
      <c r="B50" s="17" t="s">
        <v>117</v>
      </c>
      <c r="C50" s="17" t="s">
        <v>118</v>
      </c>
      <c r="D50" s="13" t="s">
        <v>38</v>
      </c>
      <c r="E50" s="18" t="s">
        <v>119</v>
      </c>
      <c r="F50" s="19" t="s">
        <v>52</v>
      </c>
      <c r="G50" s="20">
        <v>8</v>
      </c>
      <c r="H50" s="28"/>
      <c r="I50" s="21">
        <f>ROUND(ROUND(H50,2)*ROUND(G50,3),2)</f>
        <v>0</v>
      </c>
      <c r="J50" s="19" t="s">
        <v>41</v>
      </c>
      <c r="O50">
        <f>(I50*21)/100</f>
        <v>0</v>
      </c>
      <c r="P50" t="s">
        <v>12</v>
      </c>
    </row>
    <row r="51" spans="1:16" ht="12.5" x14ac:dyDescent="0.25">
      <c r="A51" s="24" t="s">
        <v>42</v>
      </c>
      <c r="E51" s="23" t="s">
        <v>38</v>
      </c>
    </row>
    <row r="52" spans="1:16" ht="25" x14ac:dyDescent="0.25">
      <c r="A52" s="13" t="s">
        <v>36</v>
      </c>
      <c r="B52" s="17" t="s">
        <v>120</v>
      </c>
      <c r="C52" s="17" t="s">
        <v>79</v>
      </c>
      <c r="D52" s="13" t="s">
        <v>38</v>
      </c>
      <c r="E52" s="18" t="s">
        <v>80</v>
      </c>
      <c r="F52" s="19" t="s">
        <v>52</v>
      </c>
      <c r="G52" s="20">
        <v>1</v>
      </c>
      <c r="H52" s="28"/>
      <c r="I52" s="21">
        <f>ROUND(ROUND(H52,2)*ROUND(G52,3),2)</f>
        <v>0</v>
      </c>
      <c r="J52" s="19" t="s">
        <v>41</v>
      </c>
      <c r="O52">
        <f>(I52*21)/100</f>
        <v>0</v>
      </c>
      <c r="P52" t="s">
        <v>12</v>
      </c>
    </row>
    <row r="53" spans="1:16" ht="12.5" x14ac:dyDescent="0.25">
      <c r="A53" s="24" t="s">
        <v>42</v>
      </c>
      <c r="E53" s="23" t="s">
        <v>38</v>
      </c>
    </row>
    <row r="54" spans="1:16" ht="12.5" x14ac:dyDescent="0.25">
      <c r="A54" s="13" t="s">
        <v>36</v>
      </c>
      <c r="B54" s="17" t="s">
        <v>121</v>
      </c>
      <c r="C54" s="17" t="s">
        <v>122</v>
      </c>
      <c r="D54" s="13" t="s">
        <v>38</v>
      </c>
      <c r="E54" s="18" t="s">
        <v>123</v>
      </c>
      <c r="F54" s="19" t="s">
        <v>52</v>
      </c>
      <c r="G54" s="20">
        <v>90</v>
      </c>
      <c r="H54" s="28"/>
      <c r="I54" s="21">
        <f>ROUND(ROUND(H54,2)*ROUND(G54,3),2)</f>
        <v>0</v>
      </c>
      <c r="J54" s="19" t="s">
        <v>41</v>
      </c>
      <c r="O54">
        <f>(I54*21)/100</f>
        <v>0</v>
      </c>
      <c r="P54" t="s">
        <v>12</v>
      </c>
    </row>
    <row r="55" spans="1:16" ht="12.5" x14ac:dyDescent="0.25">
      <c r="A55" s="24" t="s">
        <v>42</v>
      </c>
      <c r="E55" s="23" t="s">
        <v>38</v>
      </c>
    </row>
    <row r="56" spans="1:16" ht="12.5" x14ac:dyDescent="0.25">
      <c r="A56" s="13" t="s">
        <v>36</v>
      </c>
      <c r="B56" s="17" t="s">
        <v>124</v>
      </c>
      <c r="C56" s="17" t="s">
        <v>82</v>
      </c>
      <c r="D56" s="13" t="s">
        <v>38</v>
      </c>
      <c r="E56" s="18" t="s">
        <v>83</v>
      </c>
      <c r="F56" s="19" t="s">
        <v>52</v>
      </c>
      <c r="G56" s="20">
        <v>1</v>
      </c>
      <c r="H56" s="28"/>
      <c r="I56" s="21">
        <f>ROUND(ROUND(H56,2)*ROUND(G56,3),2)</f>
        <v>0</v>
      </c>
      <c r="J56" s="19" t="s">
        <v>41</v>
      </c>
      <c r="O56">
        <f>(I56*21)/100</f>
        <v>0</v>
      </c>
      <c r="P56" t="s">
        <v>12</v>
      </c>
    </row>
    <row r="57" spans="1:16" ht="12.5" x14ac:dyDescent="0.25">
      <c r="A57" s="24" t="s">
        <v>42</v>
      </c>
      <c r="E57" s="23" t="s">
        <v>38</v>
      </c>
    </row>
    <row r="58" spans="1:16" ht="12.5" x14ac:dyDescent="0.25">
      <c r="A58" s="13" t="s">
        <v>36</v>
      </c>
      <c r="B58" s="17" t="s">
        <v>125</v>
      </c>
      <c r="C58" s="17" t="s">
        <v>85</v>
      </c>
      <c r="D58" s="13" t="s">
        <v>38</v>
      </c>
      <c r="E58" s="18" t="s">
        <v>86</v>
      </c>
      <c r="F58" s="19" t="s">
        <v>87</v>
      </c>
      <c r="G58" s="20">
        <v>460</v>
      </c>
      <c r="H58" s="28"/>
      <c r="I58" s="21">
        <f>ROUND(ROUND(H58,2)*ROUND(G58,3),2)</f>
        <v>0</v>
      </c>
      <c r="J58" s="19" t="s">
        <v>41</v>
      </c>
      <c r="O58">
        <f>(I58*21)/100</f>
        <v>0</v>
      </c>
      <c r="P58" t="s">
        <v>12</v>
      </c>
    </row>
    <row r="59" spans="1:16" ht="12.5" x14ac:dyDescent="0.25">
      <c r="A59" s="24" t="s">
        <v>42</v>
      </c>
      <c r="E59" s="23" t="s">
        <v>38</v>
      </c>
    </row>
    <row r="60" spans="1:16" ht="12.5" x14ac:dyDescent="0.25">
      <c r="A60" s="13" t="s">
        <v>36</v>
      </c>
      <c r="B60" s="17" t="s">
        <v>126</v>
      </c>
      <c r="C60" s="17" t="s">
        <v>127</v>
      </c>
      <c r="D60" s="13" t="s">
        <v>38</v>
      </c>
      <c r="E60" s="18" t="s">
        <v>128</v>
      </c>
      <c r="F60" s="19" t="s">
        <v>87</v>
      </c>
      <c r="G60" s="20">
        <v>360</v>
      </c>
      <c r="H60" s="28"/>
      <c r="I60" s="21">
        <f>ROUND(ROUND(H60,2)*ROUND(G60,3),2)</f>
        <v>0</v>
      </c>
      <c r="J60" s="19" t="s">
        <v>41</v>
      </c>
      <c r="O60">
        <f>(I60*21)/100</f>
        <v>0</v>
      </c>
      <c r="P60" t="s">
        <v>12</v>
      </c>
    </row>
    <row r="61" spans="1:16" ht="12.5" x14ac:dyDescent="0.25">
      <c r="A61" s="24" t="s">
        <v>42</v>
      </c>
      <c r="E61" s="23" t="s">
        <v>38</v>
      </c>
    </row>
    <row r="62" spans="1:16" ht="12.5" x14ac:dyDescent="0.25">
      <c r="A62" s="13" t="s">
        <v>36</v>
      </c>
      <c r="B62" s="17" t="s">
        <v>129</v>
      </c>
      <c r="C62" s="17" t="s">
        <v>130</v>
      </c>
      <c r="D62" s="13" t="s">
        <v>38</v>
      </c>
      <c r="E62" s="18" t="s">
        <v>131</v>
      </c>
      <c r="F62" s="19" t="s">
        <v>87</v>
      </c>
      <c r="G62" s="20">
        <v>120</v>
      </c>
      <c r="H62" s="28"/>
      <c r="I62" s="21">
        <f>ROUND(ROUND(H62,2)*ROUND(G62,3),2)</f>
        <v>0</v>
      </c>
      <c r="J62" s="19" t="s">
        <v>41</v>
      </c>
      <c r="O62">
        <f>(I62*21)/100</f>
        <v>0</v>
      </c>
      <c r="P62" t="s">
        <v>12</v>
      </c>
    </row>
    <row r="63" spans="1:16" ht="12.5" x14ac:dyDescent="0.25">
      <c r="A63" s="24" t="s">
        <v>42</v>
      </c>
      <c r="E63" s="23" t="s">
        <v>38</v>
      </c>
    </row>
    <row r="64" spans="1:16" ht="12.5" x14ac:dyDescent="0.25">
      <c r="A64" s="13" t="s">
        <v>36</v>
      </c>
      <c r="B64" s="17" t="s">
        <v>132</v>
      </c>
      <c r="C64" s="17" t="s">
        <v>133</v>
      </c>
      <c r="D64" s="13" t="s">
        <v>38</v>
      </c>
      <c r="E64" s="18" t="s">
        <v>134</v>
      </c>
      <c r="F64" s="19" t="s">
        <v>87</v>
      </c>
      <c r="G64" s="20">
        <v>120</v>
      </c>
      <c r="H64" s="28"/>
      <c r="I64" s="21">
        <f>ROUND(ROUND(H64,2)*ROUND(G64,3),2)</f>
        <v>0</v>
      </c>
      <c r="J64" s="19" t="s">
        <v>41</v>
      </c>
      <c r="O64">
        <f>(I64*21)/100</f>
        <v>0</v>
      </c>
      <c r="P64" t="s">
        <v>12</v>
      </c>
    </row>
    <row r="65" spans="1:16" ht="12.5" x14ac:dyDescent="0.25">
      <c r="A65" s="24" t="s">
        <v>42</v>
      </c>
      <c r="E65" s="23" t="s">
        <v>38</v>
      </c>
    </row>
    <row r="66" spans="1:16" ht="25" x14ac:dyDescent="0.25">
      <c r="A66" s="13" t="s">
        <v>36</v>
      </c>
      <c r="B66" s="17" t="s">
        <v>135</v>
      </c>
      <c r="C66" s="17" t="s">
        <v>136</v>
      </c>
      <c r="D66" s="13" t="s">
        <v>38</v>
      </c>
      <c r="E66" s="18" t="s">
        <v>137</v>
      </c>
      <c r="F66" s="19" t="s">
        <v>52</v>
      </c>
      <c r="G66" s="20">
        <v>15</v>
      </c>
      <c r="H66" s="28"/>
      <c r="I66" s="21">
        <f>ROUND(ROUND(H66,2)*ROUND(G66,3),2)</f>
        <v>0</v>
      </c>
      <c r="J66" s="19" t="s">
        <v>41</v>
      </c>
      <c r="O66">
        <f>(I66*21)/100</f>
        <v>0</v>
      </c>
      <c r="P66" t="s">
        <v>12</v>
      </c>
    </row>
    <row r="67" spans="1:16" ht="12.5" x14ac:dyDescent="0.25">
      <c r="A67" s="24" t="s">
        <v>42</v>
      </c>
      <c r="E67" s="23" t="s">
        <v>38</v>
      </c>
    </row>
    <row r="68" spans="1:16" ht="25" x14ac:dyDescent="0.25">
      <c r="A68" s="13" t="s">
        <v>36</v>
      </c>
      <c r="B68" s="17" t="s">
        <v>138</v>
      </c>
      <c r="C68" s="17" t="s">
        <v>139</v>
      </c>
      <c r="D68" s="13" t="s">
        <v>38</v>
      </c>
      <c r="E68" s="18" t="s">
        <v>140</v>
      </c>
      <c r="F68" s="19" t="s">
        <v>52</v>
      </c>
      <c r="G68" s="20">
        <v>14</v>
      </c>
      <c r="H68" s="28"/>
      <c r="I68" s="21">
        <f>ROUND(ROUND(H68,2)*ROUND(G68,3),2)</f>
        <v>0</v>
      </c>
      <c r="J68" s="19" t="s">
        <v>41</v>
      </c>
      <c r="O68">
        <f>(I68*21)/100</f>
        <v>0</v>
      </c>
      <c r="P68" t="s">
        <v>12</v>
      </c>
    </row>
    <row r="69" spans="1:16" ht="12.5" x14ac:dyDescent="0.25">
      <c r="A69" s="22" t="s">
        <v>42</v>
      </c>
      <c r="E69" s="23" t="s">
        <v>38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scale="46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SO01</vt:lpstr>
      <vt:lpstr>SO02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Duda Vlastimil, Ing.</cp:lastModifiedBy>
  <cp:lastPrinted>2024-07-23T14:09:37Z</cp:lastPrinted>
  <dcterms:modified xsi:type="dcterms:W3CDTF">2024-07-23T14:09:46Z</dcterms:modified>
  <cp:category/>
  <cp:contentStatus/>
</cp:coreProperties>
</file>